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0545" activeTab="1"/>
  </bookViews>
  <sheets>
    <sheet name="Белгородская обл" sheetId="1" r:id="rId1"/>
    <sheet name="Калужская обл" sheetId="2" r:id="rId2"/>
    <sheet name="г. Москва" sheetId="3" r:id="rId3"/>
    <sheet name="Московская обл" sheetId="4" r:id="rId4"/>
    <sheet name="Тульская обл" sheetId="5" r:id="rId5"/>
    <sheet name="Ярославская обл" sheetId="6" r:id="rId6"/>
  </sheets>
  <externalReferences>
    <externalReference r:id="rId9"/>
    <externalReference r:id="rId10"/>
  </externalReferences>
  <definedNames>
    <definedName name="rng_actions_01">'[1]TEHSHEET'!$X$3:$X$119</definedName>
  </definedNames>
  <calcPr fullCalcOnLoad="1"/>
</workbook>
</file>

<file path=xl/sharedStrings.xml><?xml version="1.0" encoding="utf-8"?>
<sst xmlns="http://schemas.openxmlformats.org/spreadsheetml/2006/main" count="333" uniqueCount="64">
  <si>
    <t>Уровень напряжения</t>
  </si>
  <si>
    <t>Всего:</t>
  </si>
  <si>
    <t xml:space="preserve">ВН </t>
  </si>
  <si>
    <t>СН2</t>
  </si>
  <si>
    <t>НН</t>
  </si>
  <si>
    <t>Плановые показатели</t>
  </si>
  <si>
    <t>Фактические показатели</t>
  </si>
  <si>
    <r>
      <t xml:space="preserve">Отпуск электрической мощности в сеть </t>
    </r>
    <r>
      <rPr>
        <sz val="11"/>
        <color indexed="8"/>
        <rFont val="Times New Roman"/>
        <family val="1"/>
      </rPr>
      <t>(МВт.)</t>
    </r>
  </si>
  <si>
    <r>
      <t xml:space="preserve">Полезный отпуск электрической мощности  </t>
    </r>
    <r>
      <rPr>
        <sz val="11"/>
        <color indexed="8"/>
        <rFont val="Times New Roman"/>
        <family val="1"/>
      </rPr>
      <t>(МВт.)</t>
    </r>
  </si>
  <si>
    <r>
      <t xml:space="preserve">Отпуск электроэнергии в сеть </t>
    </r>
    <r>
      <rPr>
        <sz val="11"/>
        <color indexed="8"/>
        <rFont val="Times New Roman"/>
        <family val="1"/>
      </rPr>
      <t>(млн.кВт.ч.)</t>
    </r>
  </si>
  <si>
    <r>
      <t xml:space="preserve">Полезный отпуск электроэнергии </t>
    </r>
    <r>
      <rPr>
        <sz val="11"/>
        <color indexed="8"/>
        <rFont val="Times New Roman"/>
        <family val="1"/>
      </rPr>
      <t>(млн.кВт.ч.)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</si>
  <si>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(млн.кВт.ч.)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</si>
  <si>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(%)</t>
    </r>
  </si>
  <si>
    <t>Даные о затратах на покупку электроэнергиии в целях компенсации потерь в электрических сетях за 2014 год</t>
  </si>
  <si>
    <t xml:space="preserve">Регион </t>
  </si>
  <si>
    <r>
      <t xml:space="preserve">Потери электроэнергии  </t>
    </r>
    <r>
      <rPr>
        <sz val="11"/>
        <color theme="1"/>
        <rFont val="Times New Roman"/>
        <family val="2"/>
      </rPr>
      <t>(тыс.кВт.ч.)</t>
    </r>
  </si>
  <si>
    <r>
      <t xml:space="preserve">цена за 1 кВт.ч. </t>
    </r>
    <r>
      <rPr>
        <sz val="11"/>
        <color theme="1"/>
        <rFont val="Times New Roman"/>
        <family val="2"/>
      </rPr>
      <t>(руб./кВт.ч. без НДС)</t>
    </r>
  </si>
  <si>
    <r>
      <t xml:space="preserve">Стоимость </t>
    </r>
    <r>
      <rPr>
        <sz val="11"/>
        <color theme="1"/>
        <rFont val="Times New Roman"/>
        <family val="2"/>
      </rPr>
      <t>(тыс.руб. без НДС)</t>
    </r>
  </si>
  <si>
    <t>Белгородская область</t>
  </si>
  <si>
    <t>Калужская область</t>
  </si>
  <si>
    <t>г. Москва</t>
  </si>
  <si>
    <t>Московская область</t>
  </si>
  <si>
    <t>Тульская область</t>
  </si>
  <si>
    <t>Ярославская область</t>
  </si>
  <si>
    <t xml:space="preserve">Отчет о реализации мероприятий Программы энергосбережения ООО "каскад-Энергосеть" за 2014 год </t>
  </si>
  <si>
    <t>Зоны деятельности ООО "Каскад-Энергосеть"</t>
  </si>
  <si>
    <t>Данные о затратах на покупку электроэнергиии в целях компенсации потерь в электрических сетях за 2014 год</t>
  </si>
  <si>
    <t xml:space="preserve">Отчет о реализации мероприятий Программы энергосбережения ООО "Каскад-Энергосеть" за 2014 год </t>
  </si>
  <si>
    <r>
      <t xml:space="preserve">Отпуск электроэнергии в сеть </t>
    </r>
    <r>
      <rPr>
        <sz val="11"/>
        <color indexed="8"/>
        <rFont val="Times New Roman"/>
        <family val="1"/>
      </rPr>
      <t>(тыс.кВт.ч.)</t>
    </r>
  </si>
  <si>
    <r>
      <t xml:space="preserve">Полезный отпуск электроэнергии </t>
    </r>
    <r>
      <rPr>
        <sz val="11"/>
        <color indexed="8"/>
        <rFont val="Times New Roman"/>
        <family val="1"/>
      </rPr>
      <t>(тыс.кВт.ч.)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</si>
  <si>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(тыс.кВт.ч.)</t>
    </r>
  </si>
  <si>
    <t>Сведения о балансе электрической энергии и мощности ООО "Каскад-Энергосеть" за 2014 год</t>
  </si>
  <si>
    <t>Норматив технологических потерь электрической энергии по электрическим сетям ООО "Каскад-Энергосеть" на 2014 год в Министерстве энергетики Российской Федерации утвержден не был</t>
  </si>
  <si>
    <t>посёлок городского типа Воротынск в Бабынинском районе Калужской области</t>
  </si>
  <si>
    <t>Западный округ г. Белгорода</t>
  </si>
  <si>
    <t xml:space="preserve"> Центральный район г. Тулы</t>
  </si>
  <si>
    <t>Фрунзенский район г. Ярославля</t>
  </si>
  <si>
    <t>Кировский район г. Ярославля</t>
  </si>
  <si>
    <t>Дзержинский район г. Ярославля</t>
  </si>
  <si>
    <t>г. Реутов Московской области</t>
  </si>
  <si>
    <t>г. Долгопрудный Московской области</t>
  </si>
  <si>
    <t>Северо-Восточный,</t>
  </si>
  <si>
    <t>Восточный,</t>
  </si>
  <si>
    <t>Южный,</t>
  </si>
  <si>
    <t xml:space="preserve">Юго-Западный, </t>
  </si>
  <si>
    <t>Западный,</t>
  </si>
  <si>
    <t>Северо-Западный</t>
  </si>
  <si>
    <t xml:space="preserve">Объекты электросетевого хозяйства расположены в следующих административных округах г. Москвы:            </t>
  </si>
  <si>
    <t>Северный,</t>
  </si>
  <si>
    <t>Центральный,</t>
  </si>
  <si>
    <t>Юго-Восточный,</t>
  </si>
  <si>
    <t>Замена электросчетчиков класса 2,0 на 1,0</t>
  </si>
  <si>
    <t>Проведение тепловизионного контроля трансформаторных подстанций</t>
  </si>
  <si>
    <t>Установка АИИС КУЭ</t>
  </si>
  <si>
    <t>Дата начала</t>
  </si>
  <si>
    <t>Дата окончания</t>
  </si>
  <si>
    <t>Источник финансирования</t>
  </si>
  <si>
    <r>
      <t xml:space="preserve">Объем финансирования </t>
    </r>
    <r>
      <rPr>
        <sz val="11"/>
        <color indexed="8"/>
        <rFont val="Times New Roman"/>
        <family val="1"/>
      </rPr>
      <t>(тыс.руб.)</t>
    </r>
  </si>
  <si>
    <t>Эффект от мероприятий</t>
  </si>
  <si>
    <t>Наименование мероприятия программы</t>
  </si>
  <si>
    <t>тариф на услуги по передаче электроэнергии</t>
  </si>
  <si>
    <t>снижение потерь электроэнергии при ее передаче</t>
  </si>
  <si>
    <t>Московский, Октябрьский и Ленинский округа г. Калуги</t>
  </si>
  <si>
    <t>Программа энергосбережения на 2014 год в орган регулирования не подавалась, средства на реализацию программы в тариф на услуги по передаче электроэнергии - не закладывались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</si>
</sst>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</numFmts>
  <fonts count="47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name val="Tahoma"/>
      <family val="2"/>
    </font>
    <font>
      <sz val="12"/>
      <color indexed="6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52444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7" fillId="0" borderId="0" applyBorder="0">
      <alignment vertical="top"/>
      <protection/>
    </xf>
    <xf numFmtId="0" fontId="1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165" fontId="44" fillId="0" borderId="21" xfId="0" applyNumberFormat="1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165" fontId="44" fillId="0" borderId="16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44" fillId="0" borderId="15" xfId="0" applyNumberFormat="1" applyFont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165" fontId="44" fillId="0" borderId="22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53" applyNumberFormat="1" applyFont="1" applyFill="1" applyBorder="1" applyAlignment="1" applyProtection="1">
      <alignment vertical="center" wrapText="1"/>
      <protection locked="0"/>
    </xf>
    <xf numFmtId="14" fontId="5" fillId="0" borderId="0" xfId="53" applyNumberFormat="1" applyFont="1" applyFill="1" applyBorder="1" applyAlignment="1" applyProtection="1">
      <alignment vertical="center" wrapText="1"/>
      <protection locked="0"/>
    </xf>
    <xf numFmtId="2" fontId="5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 wrapText="1"/>
    </xf>
    <xf numFmtId="0" fontId="5" fillId="0" borderId="23" xfId="53" applyNumberFormat="1" applyFont="1" applyFill="1" applyBorder="1" applyAlignment="1" applyProtection="1">
      <alignment vertical="center" wrapText="1"/>
      <protection locked="0"/>
    </xf>
    <xf numFmtId="0" fontId="5" fillId="0" borderId="24" xfId="53" applyNumberFormat="1" applyFont="1" applyFill="1" applyBorder="1" applyAlignment="1" applyProtection="1">
      <alignment vertical="center" wrapText="1"/>
      <protection locked="0"/>
    </xf>
    <xf numFmtId="0" fontId="5" fillId="0" borderId="25" xfId="53" applyNumberFormat="1" applyFont="1" applyFill="1" applyBorder="1" applyAlignment="1" applyProtection="1">
      <alignment vertical="center" wrapText="1"/>
      <protection locked="0"/>
    </xf>
    <xf numFmtId="0" fontId="44" fillId="0" borderId="11" xfId="0" applyFont="1" applyBorder="1" applyAlignment="1">
      <alignment horizontal="center" vertical="center"/>
    </xf>
    <xf numFmtId="14" fontId="5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5" fillId="0" borderId="13" xfId="53" applyNumberFormat="1" applyFont="1" applyFill="1" applyBorder="1" applyAlignment="1" applyProtection="1">
      <alignment horizontal="center" vertical="center" wrapText="1"/>
      <protection locked="0"/>
    </xf>
    <xf numFmtId="14" fontId="5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44" fillId="0" borderId="26" xfId="0" applyFont="1" applyBorder="1" applyAlignment="1">
      <alignment horizontal="center" vertical="center" wrapText="1"/>
    </xf>
    <xf numFmtId="2" fontId="5" fillId="0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5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3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Макет Ээф (11.05.1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8;&#1072;&#1088;&#1080;&#1092;&#1099;\&#1055;&#1056;&#1054;&#1043;&#1056;&#1040;&#1052;&#1052;&#1067;%20&#1069;&#1053;&#1045;&#1056;&#1043;&#1054;&#1057;&#1041;&#1045;&#1056;&#1045;&#1046;&#1045;&#1053;&#1048;&#1071;\&#1054;&#1090;&#1095;&#1077;&#1090;%20&#1101;&#1085;&#1077;&#1088;&#1075;&#1086;&#1089;&#1073;&#1077;&#1088;&#1077;&#1078;&#1077;&#1085;&#1080;&#1077;%20&#1050;&#1072;&#1083;&#1091;&#1075;&#1072;\2014%20&#1075;&#1086;&#1076;\IST.FIN.%203%20&#1082;&#1074;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9;&#1082;&#1072;&#1076;-&#1069;&#1085;&#1077;&#1088;&#1075;&#1086;&#1089;&#1077;&#1090;&#1100;\&#1050;&#1086;&#1090;&#1077;&#1083;\46-&#1101;&#1089;\2014\&#1050;&#1072;&#1083;&#1091;&#1075;&#1072;\46EP.ST%202014%20&#1075;&#1086;&#1076;%20&#1050;&#1072;&#1083;&#1091;&#1075;&#1072;(v2.0)&#1076;&#1083;&#1103;%20&#1086;&#1090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Help"/>
      <sheetName val="modFrmCalendar"/>
      <sheetName val="modChange"/>
      <sheetName val="modPROV"/>
      <sheetName val="modUpdTemplMain"/>
    </sheetNames>
    <sheetDataSet>
      <sheetData sheetId="9">
        <row r="3">
          <cell r="X3" t="str">
            <v>Экономия топлива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установка теплосчетчиков на ЦТП</v>
          </cell>
        </row>
        <row r="32">
          <cell r="X32" t="str">
            <v>- замена малоэффективных кожухотрубных теплообменников на ЦТП на пластинчатые, устранение течей</v>
          </cell>
        </row>
        <row r="33">
          <cell r="X33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4">
          <cell r="X34" t="str">
            <v>- закрытие малоэффективных и ненагруженных котельных</v>
          </cell>
        </row>
        <row r="35">
          <cell r="X35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6">
          <cell r="X36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37">
          <cell r="X37" t="str">
            <v>- установка регулируемых вентилей на подаче тепла на нагруженные участки теплотрасс</v>
          </cell>
        </row>
        <row r="38">
          <cell r="X38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9">
          <cell r="X39" t="str">
            <v>- установка теплосчетчиков на входах теплоподачи зданий</v>
          </cell>
        </row>
        <row r="40">
          <cell r="X40" t="str">
            <v>- внедрение кустовых автоматизированных комплексов диспетчеризации ЦТП</v>
          </cell>
        </row>
        <row r="41">
          <cell r="X41" t="str">
            <v>- комплексная гидравлическая балансировка теплосетей</v>
          </cell>
        </row>
        <row r="42">
          <cell r="X42" t="str">
            <v>- официальное принятие показателей энергоэффективности в эксплуатирующих тепловые сети организации и ЦТП</v>
          </cell>
        </row>
        <row r="43">
          <cell r="X43" t="str">
            <v>- премирование работников осуществляющих эксплуатацию теплосетей и ЦТП с учетом показателей энергоэффективности</v>
          </cell>
        </row>
        <row r="44">
          <cell r="X44" t="str">
            <v>Повышение энергоэффективности электрических сетей и системы освещения:</v>
          </cell>
        </row>
        <row r="45">
          <cell r="X45" t="str">
            <v>- исключение недогруза трансформаторов (менее 30%)</v>
          </cell>
        </row>
        <row r="46">
          <cell r="X46" t="str">
            <v>- исключение перегруза трансформаторов</v>
          </cell>
        </row>
        <row r="47">
          <cell r="X47" t="str">
            <v>- исключение перегруза длинных участков распределительных сетей</v>
          </cell>
        </row>
        <row r="48">
          <cell r="X48" t="str">
            <v>- установка компенсаторов реактивной мощности у потребителей</v>
          </cell>
        </row>
        <row r="49">
          <cell r="X49" t="str">
            <v>- внедрение распределенной энергетической сетки для компенсации реактивной мощности</v>
          </cell>
        </row>
        <row r="50">
          <cell r="X50" t="str">
            <v>- исключение утечек тока на подземных магистралях</v>
          </cell>
        </row>
        <row r="51">
          <cell r="X51" t="str">
            <v>- своевременная замена изоляторов на ЛЭП</v>
          </cell>
        </row>
        <row r="52">
          <cell r="X52" t="str">
            <v>- повышение качества электрической энергии (применение экранирования, энергосберегающей системы FORCE)</v>
          </cell>
        </row>
        <row r="53">
          <cell r="X53" t="str">
            <v>- увеличение загрузки асинхронных двигателей (нагрузка должна быть более 50%)</v>
          </cell>
        </row>
        <row r="54">
          <cell r="X54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5">
          <cell r="X55" t="str">
            <v>- замена асинхронных двигателей синхронными</v>
          </cell>
        </row>
        <row r="56">
          <cell r="X56" t="str">
            <v>- применение частотно регулируемых приводов в системах вентиляции энергообъектов сетей</v>
          </cell>
        </row>
        <row r="57">
          <cell r="X57" t="str">
            <v>- автоматическое поддержание заданного уровня освещенности с помощью частотных регуляторов питания люминесцентных светильников</v>
          </cell>
        </row>
        <row r="58">
          <cell r="X58" t="str">
            <v>- замена ртутных люминесцентных светильников на натриевые и металлогалогенные</v>
          </cell>
        </row>
        <row r="59">
          <cell r="X59" t="str">
            <v>- применение светодиодных светильников в для уличного и дежурного освещения</v>
          </cell>
        </row>
        <row r="60">
          <cell r="X60" t="str">
            <v>- применение эффективных электротехнических компонентов светильников</v>
          </cell>
        </row>
        <row r="61">
          <cell r="X61" t="str">
            <v>- использование осветительной арматуры с отражателями</v>
          </cell>
        </row>
        <row r="62">
          <cell r="X62" t="str">
            <v>- применение аппаратуры для зонального отключения по уровням освещенности</v>
          </cell>
        </row>
        <row r="63">
          <cell r="X63" t="str">
            <v>- применение автоматических выключателей для дежурного освещения</v>
          </cell>
        </row>
        <row r="64">
          <cell r="X64" t="str">
            <v>- регулярная очистка прозрачных элементов светильников и датчиков автоматического отключения</v>
          </cell>
        </row>
        <row r="65">
          <cell r="X65" t="str">
            <v>- регулярная очистка стекол в окнах в производственных помещениях и применение светлых тонов при окраске стен</v>
          </cell>
        </row>
        <row r="66">
          <cell r="X66" t="str">
            <v>- использование световодов для подсветки темных помещений</v>
          </cell>
        </row>
        <row r="67">
          <cell r="X67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68">
          <cell r="X68" t="str">
            <v>- премирование работников осуществляющих эксплуатацию электросетей и сетевых предприятий с учетом показателей энергоэффективности</v>
          </cell>
        </row>
        <row r="69">
          <cell r="X69" t="str">
            <v>Повышение энергоэффективности систем водоснабжения:</v>
          </cell>
        </row>
        <row r="70">
          <cell r="X70" t="str">
            <v>- сокращение использование воды на собственные нужды в водозаборных станциях</v>
          </cell>
        </row>
        <row r="71">
          <cell r="X71" t="str">
            <v>- внедрение систем водооборота на водозаборах</v>
          </cell>
        </row>
        <row r="72">
          <cell r="X72" t="str">
            <v>- оптимизация режимов промывки фильтров</v>
          </cell>
        </row>
        <row r="73">
          <cell r="X73" t="str">
            <v>- применение технологии водо-воздушной промывки</v>
          </cell>
        </row>
        <row r="74">
          <cell r="X74" t="str">
            <v>- установка на раструбные соединения ремонтных комплектов (придают раструбу высокую степень герметичности)</v>
          </cell>
        </row>
        <row r="75">
          <cell r="X75" t="str">
            <v>- использование частотно регулируемых приводов на насосах тепловых пунктов, насосных станциях</v>
          </cell>
        </row>
        <row r="76">
          <cell r="X76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77">
          <cell r="X77" t="str">
            <v>- применение систем электрохимической защиты стальных трубороводов</v>
          </cell>
        </row>
        <row r="78">
          <cell r="X78" t="str">
            <v>- внедрение современной запорно-регулирующей и предохранительной арматуры</v>
          </cell>
        </row>
        <row r="79">
          <cell r="X79" t="str">
            <v>- применение сильфонных компенсаторов гидравлических ударов</v>
          </cell>
        </row>
        <row r="80">
          <cell r="X80" t="str">
            <v>- санация ветхих участков водопроводных сетей</v>
          </cell>
        </row>
        <row r="81">
          <cell r="X81" t="str">
            <v>- оптимизация работы системы водоснабжения, диспетчеризация и автоматизация управления сетями</v>
          </cell>
        </row>
        <row r="82">
          <cell r="X82" t="str">
            <v>- установка на ответвлениях сети датчиков и регуляторов сетевого давления</v>
          </cell>
        </row>
        <row r="83">
          <cell r="X83" t="str">
            <v>- изменение схемы централизованного ГВС из циркуляционного в циркуляционно-повысительную</v>
          </cell>
        </row>
        <row r="84">
          <cell r="X84" t="str">
            <v>- установка счетчиков расхода воды на входах объектов водопотребления</v>
          </cell>
        </row>
        <row r="85">
          <cell r="X85" t="str">
            <v>- установка технологических водомеров на проблемных ответвлениях</v>
          </cell>
        </row>
        <row r="86">
          <cell r="X86" t="str">
            <v>- премирование работников осуществляющих эксплуатацию системы водоснабжения у управляющих организаций с учетом показателей энергоэффективности</v>
          </cell>
        </row>
        <row r="87">
          <cell r="X87" t="str">
            <v>"Нетрадиционные" способы энергосбережения в ЖКХ:</v>
          </cell>
        </row>
        <row r="88">
          <cell r="X88" t="str">
            <v>- использование тепла пластовых вод и геотермальных источников для отопления и ГВС</v>
          </cell>
        </row>
        <row r="89">
          <cell r="X89" t="str">
            <v>- использование солнечных коллекторов для дополнительного горячего водоснабжения и отопления зданий</v>
          </cell>
        </row>
        <row r="90">
          <cell r="X90" t="str">
            <v>- создание системы сезонного и суточного аккумулирование тепла</v>
          </cell>
        </row>
        <row r="91">
          <cell r="X91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92">
          <cell r="X92" t="str">
            <v>- использование пароструйных инжекторов в замен циркуляционных насосов</v>
          </cell>
        </row>
        <row r="93">
          <cell r="X93" t="str">
            <v>-  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94">
          <cell r="X94" t="str">
            <v>-  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95">
          <cell r="X95" t="str">
            <v>-  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96">
          <cell r="X96" t="str">
            <v>-  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97">
          <cell r="X97" t="str">
            <v>-  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98">
          <cell r="X98" t="str">
            <v>- 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99">
          <cell r="X99" t="str">
            <v>- применение газогенераторных установок для замещения природного газа и теплоснабжения</v>
          </cell>
        </row>
        <row r="100">
          <cell r="X100" t="str">
            <v>- использование шахтного метана</v>
          </cell>
        </row>
        <row r="101">
          <cell r="X101" t="str">
            <v>- производство пелет, торфобрикетов и их использование для газогенерации и отопления</v>
          </cell>
        </row>
        <row r="102">
          <cell r="X102" t="str">
            <v>- использование систем распределенной энергетики для организации теплоснабжения населенных пунктов</v>
          </cell>
        </row>
        <row r="103">
          <cell r="X103" t="str">
            <v>- использование мусоросжигающих заводов в системах распределенной энергетики</v>
          </cell>
        </row>
        <row r="104">
          <cell r="X104" t="str">
            <v>- использование тепла обратной сетевой воды для снегоплавильных установок</v>
          </cell>
        </row>
        <row r="105">
          <cell r="X105" t="str">
            <v>Организационные мероприятия:</v>
          </cell>
        </row>
        <row r="106">
          <cell r="X106" t="str">
            <v>- проведение обязательного энергетического обследования и разработка энергетического паспорта</v>
          </cell>
        </row>
        <row r="107">
          <cell r="X107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8">
          <cell r="X108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9">
          <cell r="X109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10">
          <cell r="X110" t="str">
            <v>- составление, оформление и анализ топливно-энергетических баланса организации</v>
          </cell>
        </row>
        <row r="111">
          <cell r="X111" t="str">
            <v>- заключение энергосервисных договоров (контрактов)</v>
          </cell>
        </row>
        <row r="112">
          <cell r="X112" t="str">
            <v>- разработка положения об энергосбережении для организации</v>
          </cell>
        </row>
        <row r="113">
          <cell r="X113" t="str">
            <v>- разработка положения о порядке стимулирования работников за экономию энергоресурсов</v>
          </cell>
        </row>
        <row r="114">
          <cell r="X114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15">
          <cell r="X115" t="str">
            <v>- финансовый учет экономического эффекта от проведения энергосберегающих мероприятий и организация рефинансирования части экономии в Проведение новых энергосберегающих мероприятий</v>
          </cell>
        </row>
        <row r="116">
          <cell r="X116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17">
          <cell r="X117" t="str">
            <v>- выбор оборудования в рамках бюджетных закупок с учетом энергосберегающих характеристик</v>
          </cell>
        </row>
        <row r="118">
          <cell r="X118" t="str">
            <v>- обеспечение ответственного за энергосбережение на объекте автоматизированными средствами управления энергосбережением</v>
          </cell>
        </row>
        <row r="119">
          <cell r="X11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55">
          <cell r="I55">
            <v>0.611</v>
          </cell>
          <cell r="J55">
            <v>0.10800000000000054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A1">
      <selection activeCell="B44" sqref="B44:H44"/>
    </sheetView>
  </sheetViews>
  <sheetFormatPr defaultColWidth="9.140625" defaultRowHeight="15"/>
  <cols>
    <col min="1" max="1" width="4.57421875" style="0" customWidth="1"/>
    <col min="2" max="2" width="28.00390625" style="0" customWidth="1"/>
    <col min="3" max="3" width="19.7109375" style="0" customWidth="1"/>
    <col min="4" max="4" width="17.00390625" style="0" customWidth="1"/>
    <col min="5" max="5" width="18.140625" style="0" customWidth="1"/>
  </cols>
  <sheetData>
    <row r="2" spans="2:5" ht="33" customHeight="1">
      <c r="B2" s="70" t="s">
        <v>31</v>
      </c>
      <c r="C2" s="70"/>
      <c r="D2" s="70"/>
      <c r="E2" s="70"/>
    </row>
    <row r="3" ht="15.75" thickBot="1"/>
    <row r="4" spans="2:5" ht="58.5" thickBot="1">
      <c r="B4" s="2"/>
      <c r="C4" s="3" t="s">
        <v>0</v>
      </c>
      <c r="D4" s="7" t="s">
        <v>28</v>
      </c>
      <c r="E4" s="3" t="s">
        <v>29</v>
      </c>
    </row>
    <row r="5" spans="2:5" ht="15">
      <c r="B5" s="68" t="s">
        <v>5</v>
      </c>
      <c r="C5" s="4" t="s">
        <v>1</v>
      </c>
      <c r="D5" s="30">
        <f>SUM(D6:D8)</f>
        <v>12185.7463618242</v>
      </c>
      <c r="E5" s="29">
        <f>SUM(E6:E8)</f>
        <v>11953</v>
      </c>
    </row>
    <row r="6" spans="2:5" ht="15">
      <c r="B6" s="68"/>
      <c r="C6" s="5" t="s">
        <v>2</v>
      </c>
      <c r="D6" s="33">
        <v>0</v>
      </c>
      <c r="E6" s="25">
        <v>0</v>
      </c>
    </row>
    <row r="7" spans="2:5" ht="15">
      <c r="B7" s="68"/>
      <c r="C7" s="5" t="s">
        <v>3</v>
      </c>
      <c r="D7" s="33">
        <v>12185.7463618242</v>
      </c>
      <c r="E7" s="25">
        <v>11953</v>
      </c>
    </row>
    <row r="8" spans="2:5" ht="15.75" thickBot="1">
      <c r="B8" s="69"/>
      <c r="C8" s="6" t="s">
        <v>4</v>
      </c>
      <c r="D8" s="34">
        <v>0</v>
      </c>
      <c r="E8" s="28">
        <v>0</v>
      </c>
    </row>
    <row r="9" spans="2:5" ht="15">
      <c r="B9" s="68" t="s">
        <v>6</v>
      </c>
      <c r="C9" s="4" t="s">
        <v>1</v>
      </c>
      <c r="D9" s="30">
        <f>SUM(D10:D12)</f>
        <v>10930.828</v>
      </c>
      <c r="E9" s="29">
        <f>SUM(E10:E12)</f>
        <v>10759.917</v>
      </c>
    </row>
    <row r="10" spans="2:5" ht="15">
      <c r="B10" s="68"/>
      <c r="C10" s="5" t="s">
        <v>2</v>
      </c>
      <c r="D10" s="31">
        <v>0</v>
      </c>
      <c r="E10" s="38">
        <v>0</v>
      </c>
    </row>
    <row r="11" spans="2:5" ht="15">
      <c r="B11" s="68"/>
      <c r="C11" s="5" t="s">
        <v>3</v>
      </c>
      <c r="D11" s="33">
        <v>10930.828</v>
      </c>
      <c r="E11" s="25">
        <v>10759.917</v>
      </c>
    </row>
    <row r="12" spans="2:5" ht="15.75" thickBot="1">
      <c r="B12" s="69"/>
      <c r="C12" s="6" t="s">
        <v>4</v>
      </c>
      <c r="D12" s="32">
        <v>0</v>
      </c>
      <c r="E12" s="39">
        <v>0</v>
      </c>
    </row>
    <row r="13" ht="15.75" thickBot="1"/>
    <row r="14" spans="2:5" ht="72.7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71" t="s">
        <v>5</v>
      </c>
      <c r="C15" s="9" t="s">
        <v>1</v>
      </c>
      <c r="D15" s="42">
        <f>SUM(D16:D18)</f>
        <v>1.8676723278559366</v>
      </c>
      <c r="E15" s="37">
        <f>SUM(E16:E18)</f>
        <v>1.832</v>
      </c>
    </row>
    <row r="16" spans="2:5" ht="15">
      <c r="B16" s="68"/>
      <c r="C16" s="5" t="s">
        <v>2</v>
      </c>
      <c r="D16" s="33">
        <v>0</v>
      </c>
      <c r="E16" s="25">
        <v>0</v>
      </c>
    </row>
    <row r="17" spans="2:5" ht="15">
      <c r="B17" s="68"/>
      <c r="C17" s="5" t="s">
        <v>3</v>
      </c>
      <c r="D17" s="33">
        <v>1.8676723278559366</v>
      </c>
      <c r="E17" s="25">
        <v>1.832</v>
      </c>
    </row>
    <row r="18" spans="2:5" ht="15.75" thickBot="1">
      <c r="B18" s="69"/>
      <c r="C18" s="6" t="s">
        <v>4</v>
      </c>
      <c r="D18" s="34">
        <v>0</v>
      </c>
      <c r="E18" s="28">
        <v>0</v>
      </c>
    </row>
    <row r="19" spans="2:5" ht="15">
      <c r="B19" s="68" t="s">
        <v>6</v>
      </c>
      <c r="C19" s="4" t="s">
        <v>1</v>
      </c>
      <c r="D19" s="30">
        <f>SUM(D20:D22)</f>
        <v>1.758</v>
      </c>
      <c r="E19" s="29">
        <f>SUM(E20:E22)</f>
        <v>1.731</v>
      </c>
    </row>
    <row r="20" spans="2:5" ht="15">
      <c r="B20" s="68"/>
      <c r="C20" s="5" t="s">
        <v>2</v>
      </c>
      <c r="D20" s="33">
        <v>0</v>
      </c>
      <c r="E20" s="38">
        <v>0</v>
      </c>
    </row>
    <row r="21" spans="2:5" ht="15">
      <c r="B21" s="68"/>
      <c r="C21" s="5" t="s">
        <v>3</v>
      </c>
      <c r="D21" s="33">
        <v>1.758</v>
      </c>
      <c r="E21" s="25">
        <v>1.731</v>
      </c>
    </row>
    <row r="22" spans="2:5" ht="15.75" thickBot="1">
      <c r="B22" s="69"/>
      <c r="C22" s="6" t="s">
        <v>4</v>
      </c>
      <c r="D22" s="32">
        <v>0</v>
      </c>
      <c r="E22" s="39">
        <v>0</v>
      </c>
    </row>
    <row r="23" ht="15.75" thickBot="1"/>
    <row r="24" spans="2:5" ht="58.5" thickBot="1">
      <c r="B24" s="2"/>
      <c r="C24" s="3" t="s">
        <v>0</v>
      </c>
      <c r="D24" s="7" t="s">
        <v>30</v>
      </c>
      <c r="E24" s="3" t="s">
        <v>12</v>
      </c>
    </row>
    <row r="25" spans="2:5" ht="15">
      <c r="B25" s="71" t="s">
        <v>5</v>
      </c>
      <c r="C25" s="9" t="s">
        <v>1</v>
      </c>
      <c r="D25" s="42">
        <f>SUM(D26:D28)</f>
        <v>232.7463618242</v>
      </c>
      <c r="E25" s="37">
        <f>E27</f>
        <v>1.9099885629767694</v>
      </c>
    </row>
    <row r="26" spans="2:5" ht="15">
      <c r="B26" s="68"/>
      <c r="C26" s="5" t="s">
        <v>2</v>
      </c>
      <c r="D26" s="33">
        <v>0</v>
      </c>
      <c r="E26" s="25">
        <v>0</v>
      </c>
    </row>
    <row r="27" spans="2:5" ht="15">
      <c r="B27" s="68"/>
      <c r="C27" s="5" t="s">
        <v>3</v>
      </c>
      <c r="D27" s="33">
        <f>D7-E7</f>
        <v>232.7463618242</v>
      </c>
      <c r="E27" s="25">
        <f>D27/D7*100</f>
        <v>1.9099885629767694</v>
      </c>
    </row>
    <row r="28" spans="2:5" ht="15.75" thickBot="1">
      <c r="B28" s="69"/>
      <c r="C28" s="6" t="s">
        <v>4</v>
      </c>
      <c r="D28" s="34">
        <v>0</v>
      </c>
      <c r="E28" s="28">
        <v>0</v>
      </c>
    </row>
    <row r="29" spans="2:5" ht="15">
      <c r="B29" s="68" t="s">
        <v>6</v>
      </c>
      <c r="C29" s="4" t="s">
        <v>1</v>
      </c>
      <c r="D29" s="30">
        <f>SUM(D30:D32)</f>
        <v>170.91100000000006</v>
      </c>
      <c r="E29" s="29">
        <f>D29/D9*100</f>
        <v>1.5635686518898666</v>
      </c>
    </row>
    <row r="30" spans="2:5" ht="15">
      <c r="B30" s="68"/>
      <c r="C30" s="5" t="s">
        <v>2</v>
      </c>
      <c r="D30" s="31">
        <v>0</v>
      </c>
      <c r="E30" s="38">
        <v>0</v>
      </c>
    </row>
    <row r="31" spans="2:5" ht="15">
      <c r="B31" s="68"/>
      <c r="C31" s="5" t="s">
        <v>3</v>
      </c>
      <c r="D31" s="33">
        <f>D11-E11</f>
        <v>170.91100000000006</v>
      </c>
      <c r="E31" s="25">
        <f>D31/D11*100</f>
        <v>1.5635686518898666</v>
      </c>
    </row>
    <row r="32" spans="2:5" ht="15.75" thickBot="1">
      <c r="B32" s="69"/>
      <c r="C32" s="6" t="s">
        <v>4</v>
      </c>
      <c r="D32" s="32">
        <v>0</v>
      </c>
      <c r="E32" s="39">
        <v>0</v>
      </c>
    </row>
    <row r="34" spans="2:5" ht="30" customHeight="1">
      <c r="B34" s="70" t="s">
        <v>26</v>
      </c>
      <c r="C34" s="70"/>
      <c r="D34" s="70"/>
      <c r="E34" s="70"/>
    </row>
    <row r="35" ht="15.75" thickBot="1"/>
    <row r="36" spans="2:5" ht="47.25" thickBot="1">
      <c r="B36" s="10" t="s">
        <v>14</v>
      </c>
      <c r="C36" s="11" t="s">
        <v>15</v>
      </c>
      <c r="D36" s="10" t="s">
        <v>16</v>
      </c>
      <c r="E36" s="10" t="s">
        <v>17</v>
      </c>
    </row>
    <row r="37" spans="2:5" ht="15.75" thickBot="1">
      <c r="B37" s="18" t="s">
        <v>18</v>
      </c>
      <c r="C37" s="19">
        <v>170.91100000000006</v>
      </c>
      <c r="D37" s="20">
        <f>E37/C37</f>
        <v>1.8356914179438615</v>
      </c>
      <c r="E37" s="14">
        <f>370213.03/1.18/1000</f>
        <v>313.7398559322034</v>
      </c>
    </row>
    <row r="39" spans="2:5" ht="45.75" customHeight="1">
      <c r="B39" s="70" t="s">
        <v>32</v>
      </c>
      <c r="C39" s="70"/>
      <c r="D39" s="70"/>
      <c r="E39" s="70"/>
    </row>
    <row r="42" ht="15.75">
      <c r="B42" s="17" t="s">
        <v>27</v>
      </c>
    </row>
    <row r="44" spans="2:8" ht="29.25" customHeight="1">
      <c r="B44" s="67" t="s">
        <v>63</v>
      </c>
      <c r="C44" s="67"/>
      <c r="D44" s="67"/>
      <c r="E44" s="67"/>
      <c r="F44" s="67"/>
      <c r="G44" s="67"/>
      <c r="H44" s="67"/>
    </row>
    <row r="46" ht="15.75">
      <c r="B46" s="1" t="s">
        <v>25</v>
      </c>
    </row>
    <row r="48" ht="15.75">
      <c r="B48" s="43" t="s">
        <v>34</v>
      </c>
    </row>
  </sheetData>
  <sheetProtection/>
  <mergeCells count="10">
    <mergeCell ref="B44:H44"/>
    <mergeCell ref="B29:B32"/>
    <mergeCell ref="B34:E34"/>
    <mergeCell ref="B39:E39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28.00390625" style="0" customWidth="1"/>
    <col min="3" max="3" width="20.28125" style="0" customWidth="1"/>
    <col min="4" max="4" width="18.421875" style="0" customWidth="1"/>
    <col min="5" max="5" width="23.8515625" style="0" customWidth="1"/>
    <col min="6" max="6" width="19.7109375" style="0" customWidth="1"/>
    <col min="7" max="7" width="30.7109375" style="0" customWidth="1"/>
    <col min="8" max="9" width="9.421875" style="0" bestFit="1" customWidth="1"/>
  </cols>
  <sheetData>
    <row r="2" spans="2:5" ht="32.25" customHeight="1">
      <c r="B2" s="70" t="s">
        <v>31</v>
      </c>
      <c r="C2" s="70"/>
      <c r="D2" s="70"/>
      <c r="E2" s="70"/>
    </row>
    <row r="3" ht="15.75" thickBot="1"/>
    <row r="4" spans="2:5" ht="42.75" customHeight="1" thickBot="1">
      <c r="B4" s="2"/>
      <c r="C4" s="3" t="s">
        <v>0</v>
      </c>
      <c r="D4" s="7" t="s">
        <v>9</v>
      </c>
      <c r="E4" s="3" t="s">
        <v>10</v>
      </c>
    </row>
    <row r="5" spans="2:9" ht="15">
      <c r="B5" s="68" t="s">
        <v>5</v>
      </c>
      <c r="C5" s="4" t="s">
        <v>1</v>
      </c>
      <c r="D5" s="30">
        <f>SUM(D6:D8)</f>
        <v>76083.2649872004</v>
      </c>
      <c r="E5" s="29">
        <f>SUM(E6:E8)</f>
        <v>70831.2</v>
      </c>
      <c r="I5" s="36"/>
    </row>
    <row r="6" spans="2:8" ht="15">
      <c r="B6" s="68"/>
      <c r="C6" s="5" t="s">
        <v>2</v>
      </c>
      <c r="D6" s="33">
        <v>25028</v>
      </c>
      <c r="E6" s="25">
        <v>25028</v>
      </c>
      <c r="H6" s="36"/>
    </row>
    <row r="7" spans="2:5" ht="15">
      <c r="B7" s="68"/>
      <c r="C7" s="5" t="s">
        <v>3</v>
      </c>
      <c r="D7" s="33">
        <v>40310.77058498749</v>
      </c>
      <c r="E7" s="25">
        <v>35253.2</v>
      </c>
    </row>
    <row r="8" spans="2:5" ht="15.75" thickBot="1">
      <c r="B8" s="69"/>
      <c r="C8" s="6" t="s">
        <v>4</v>
      </c>
      <c r="D8" s="34">
        <v>10744.4944022129</v>
      </c>
      <c r="E8" s="28">
        <v>10550</v>
      </c>
    </row>
    <row r="9" spans="2:5" ht="15">
      <c r="B9" s="68" t="s">
        <v>6</v>
      </c>
      <c r="C9" s="4" t="s">
        <v>1</v>
      </c>
      <c r="D9" s="22">
        <f>SUM(D10:D12)</f>
        <v>74769.89199999999</v>
      </c>
      <c r="E9" s="24">
        <f>SUM(E10:E12)</f>
        <v>70703.437</v>
      </c>
    </row>
    <row r="10" spans="2:5" ht="15">
      <c r="B10" s="68"/>
      <c r="C10" s="5" t="s">
        <v>2</v>
      </c>
      <c r="D10" s="21">
        <v>25537.499</v>
      </c>
      <c r="E10" s="23">
        <v>19603.323</v>
      </c>
    </row>
    <row r="11" spans="2:5" ht="15">
      <c r="B11" s="68"/>
      <c r="C11" s="5" t="s">
        <v>3</v>
      </c>
      <c r="D11" s="21">
        <v>47980.622</v>
      </c>
      <c r="E11" s="23">
        <v>36486.74800000001</v>
      </c>
    </row>
    <row r="12" spans="2:5" ht="15.75" thickBot="1">
      <c r="B12" s="69"/>
      <c r="C12" s="6" t="s">
        <v>4</v>
      </c>
      <c r="D12" s="26">
        <v>1251.771</v>
      </c>
      <c r="E12" s="27">
        <v>14613.366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71" t="s">
        <v>5</v>
      </c>
      <c r="C15" s="9" t="s">
        <v>1</v>
      </c>
      <c r="D15" s="42">
        <f>SUM(D16:D18)</f>
        <v>12.99</v>
      </c>
      <c r="E15" s="37">
        <f>SUM(E16:E18)</f>
        <v>12.090358362494726</v>
      </c>
    </row>
    <row r="16" spans="2:5" ht="15">
      <c r="B16" s="68"/>
      <c r="C16" s="5" t="s">
        <v>2</v>
      </c>
      <c r="D16" s="33">
        <v>4.136859504132231</v>
      </c>
      <c r="E16" s="25">
        <v>4.136859504132231</v>
      </c>
    </row>
    <row r="17" spans="2:5" ht="15">
      <c r="B17" s="68"/>
      <c r="C17" s="5" t="s">
        <v>3</v>
      </c>
      <c r="D17" s="33">
        <v>6.701619067583538</v>
      </c>
      <c r="E17" s="25">
        <v>5.84092378328742</v>
      </c>
    </row>
    <row r="18" spans="2:5" ht="15.75" thickBot="1">
      <c r="B18" s="69"/>
      <c r="C18" s="6" t="s">
        <v>4</v>
      </c>
      <c r="D18" s="34">
        <v>2.1515214282842314</v>
      </c>
      <c r="E18" s="28">
        <v>2.112575075075075</v>
      </c>
    </row>
    <row r="19" spans="2:5" ht="15">
      <c r="B19" s="68" t="s">
        <v>6</v>
      </c>
      <c r="C19" s="4" t="s">
        <v>1</v>
      </c>
      <c r="D19" s="22">
        <f>SUM(D20:D22)</f>
        <v>13.222000000000001</v>
      </c>
      <c r="E19" s="24">
        <f>SUM(E20:E22)</f>
        <v>12.503</v>
      </c>
    </row>
    <row r="20" spans="2:5" ht="15">
      <c r="B20" s="68"/>
      <c r="C20" s="5" t="s">
        <v>2</v>
      </c>
      <c r="D20" s="21">
        <f>E20</f>
        <v>3.466</v>
      </c>
      <c r="E20" s="23">
        <v>3.466</v>
      </c>
    </row>
    <row r="21" spans="2:5" ht="15">
      <c r="B21" s="68"/>
      <c r="C21" s="5" t="s">
        <v>3</v>
      </c>
      <c r="D21" s="21">
        <f>E21+'[2]Отпуск ЭЭ сет организациями'!$I$55</f>
        <v>7.064</v>
      </c>
      <c r="E21" s="23">
        <v>6.453</v>
      </c>
    </row>
    <row r="22" spans="2:5" ht="15.75" thickBot="1">
      <c r="B22" s="69"/>
      <c r="C22" s="6" t="s">
        <v>4</v>
      </c>
      <c r="D22" s="26">
        <f>E22+'[2]Отпуск ЭЭ сет организациями'!$J$55</f>
        <v>2.692</v>
      </c>
      <c r="E22" s="27">
        <v>2.5839999999999996</v>
      </c>
    </row>
    <row r="23" ht="15.75" thickBot="1"/>
    <row r="24" spans="2:5" ht="48" customHeight="1" thickBot="1">
      <c r="B24" s="2"/>
      <c r="C24" s="3" t="s">
        <v>0</v>
      </c>
      <c r="D24" s="7" t="s">
        <v>11</v>
      </c>
      <c r="E24" s="3" t="s">
        <v>12</v>
      </c>
    </row>
    <row r="25" spans="2:5" ht="15">
      <c r="B25" s="71" t="s">
        <v>5</v>
      </c>
      <c r="C25" s="9" t="s">
        <v>1</v>
      </c>
      <c r="D25" s="42">
        <f>SUM(D26:D28)</f>
        <v>5252.064987200394</v>
      </c>
      <c r="E25" s="37">
        <f>D25/D5*100</f>
        <v>6.903048900548573</v>
      </c>
    </row>
    <row r="26" spans="2:5" ht="15">
      <c r="B26" s="68"/>
      <c r="C26" s="5" t="s">
        <v>2</v>
      </c>
      <c r="D26" s="33">
        <f>D6-E6</f>
        <v>0</v>
      </c>
      <c r="E26" s="25">
        <v>0</v>
      </c>
    </row>
    <row r="27" spans="2:5" ht="15">
      <c r="B27" s="68"/>
      <c r="C27" s="5" t="s">
        <v>3</v>
      </c>
      <c r="D27" s="33">
        <f>D7-E7</f>
        <v>5057.570584987494</v>
      </c>
      <c r="E27" s="25">
        <f aca="true" t="shared" si="0" ref="E27:E32">D27/D7*100</f>
        <v>12.54644977407361</v>
      </c>
    </row>
    <row r="28" spans="2:5" ht="15.75" thickBot="1">
      <c r="B28" s="69"/>
      <c r="C28" s="6" t="s">
        <v>4</v>
      </c>
      <c r="D28" s="34">
        <f>D8-E8</f>
        <v>194.49440221290024</v>
      </c>
      <c r="E28" s="28">
        <f t="shared" si="0"/>
        <v>1.8101773329868627</v>
      </c>
    </row>
    <row r="29" spans="2:5" ht="15">
      <c r="B29" s="68" t="s">
        <v>6</v>
      </c>
      <c r="C29" s="4" t="s">
        <v>1</v>
      </c>
      <c r="D29" s="30">
        <f>SUM(D30:D32)</f>
        <v>4066.455</v>
      </c>
      <c r="E29" s="29">
        <f t="shared" si="0"/>
        <v>5.438626285564249</v>
      </c>
    </row>
    <row r="30" spans="2:5" ht="15">
      <c r="B30" s="68"/>
      <c r="C30" s="5" t="s">
        <v>2</v>
      </c>
      <c r="D30" s="33">
        <v>0</v>
      </c>
      <c r="E30" s="25">
        <f t="shared" si="0"/>
        <v>0</v>
      </c>
    </row>
    <row r="31" spans="2:5" ht="15">
      <c r="B31" s="68"/>
      <c r="C31" s="5" t="s">
        <v>3</v>
      </c>
      <c r="D31" s="33">
        <v>3456.487</v>
      </c>
      <c r="E31" s="25">
        <f t="shared" si="0"/>
        <v>7.203922867027443</v>
      </c>
    </row>
    <row r="32" spans="2:5" ht="15.75" thickBot="1">
      <c r="B32" s="69"/>
      <c r="C32" s="6" t="s">
        <v>4</v>
      </c>
      <c r="D32" s="34">
        <v>609.968</v>
      </c>
      <c r="E32" s="28">
        <f t="shared" si="0"/>
        <v>48.72840160061225</v>
      </c>
    </row>
    <row r="34" spans="2:5" ht="33.75" customHeight="1">
      <c r="B34" s="70" t="s">
        <v>26</v>
      </c>
      <c r="C34" s="70"/>
      <c r="D34" s="70"/>
      <c r="E34" s="70"/>
    </row>
    <row r="35" ht="15.75" thickBot="1"/>
    <row r="36" spans="1:5" ht="47.25" thickBot="1">
      <c r="A36" s="15"/>
      <c r="B36" s="10" t="s">
        <v>14</v>
      </c>
      <c r="C36" s="11" t="s">
        <v>15</v>
      </c>
      <c r="D36" s="10" t="s">
        <v>16</v>
      </c>
      <c r="E36" s="10" t="s">
        <v>17</v>
      </c>
    </row>
    <row r="37" spans="1:5" ht="15.75" thickBot="1">
      <c r="A37" s="16"/>
      <c r="B37" s="6" t="s">
        <v>19</v>
      </c>
      <c r="C37" s="12">
        <v>4066.455</v>
      </c>
      <c r="D37" s="13">
        <f>E37/C37</f>
        <v>1.6218318337450006</v>
      </c>
      <c r="E37" s="14">
        <f>7782225.28/1.18/1000</f>
        <v>6595.106169491526</v>
      </c>
    </row>
    <row r="39" spans="2:5" ht="51.75" customHeight="1">
      <c r="B39" s="70" t="s">
        <v>32</v>
      </c>
      <c r="C39" s="70"/>
      <c r="D39" s="70"/>
      <c r="E39" s="70"/>
    </row>
    <row r="42" spans="2:7" ht="15.75">
      <c r="B42" s="72" t="s">
        <v>27</v>
      </c>
      <c r="C42" s="72"/>
      <c r="D42" s="72"/>
      <c r="E42" s="72"/>
      <c r="F42" s="72"/>
      <c r="G42" s="72"/>
    </row>
    <row r="43" ht="16.5" thickBot="1">
      <c r="B43" s="17"/>
    </row>
    <row r="44" spans="2:7" ht="44.25" thickBot="1">
      <c r="B44" s="49" t="s">
        <v>59</v>
      </c>
      <c r="C44" s="53" t="s">
        <v>54</v>
      </c>
      <c r="D44" s="53" t="s">
        <v>55</v>
      </c>
      <c r="E44" s="7" t="s">
        <v>56</v>
      </c>
      <c r="F44" s="3" t="s">
        <v>57</v>
      </c>
      <c r="G44" s="57" t="s">
        <v>58</v>
      </c>
    </row>
    <row r="45" spans="2:7" ht="29.25" customHeight="1">
      <c r="B45" s="50" t="s">
        <v>51</v>
      </c>
      <c r="C45" s="54">
        <v>41821</v>
      </c>
      <c r="D45" s="54">
        <v>41912</v>
      </c>
      <c r="E45" s="61" t="s">
        <v>60</v>
      </c>
      <c r="F45" s="58">
        <v>434.5</v>
      </c>
      <c r="G45" s="62" t="s">
        <v>61</v>
      </c>
    </row>
    <row r="46" spans="2:7" ht="29.25" customHeight="1">
      <c r="B46" s="51" t="s">
        <v>52</v>
      </c>
      <c r="C46" s="55">
        <v>41821</v>
      </c>
      <c r="D46" s="55">
        <v>41912</v>
      </c>
      <c r="E46" s="63" t="s">
        <v>60</v>
      </c>
      <c r="F46" s="59">
        <v>380.9</v>
      </c>
      <c r="G46" s="64" t="s">
        <v>61</v>
      </c>
    </row>
    <row r="47" spans="2:7" ht="33" customHeight="1" thickBot="1">
      <c r="B47" s="52" t="s">
        <v>53</v>
      </c>
      <c r="C47" s="56">
        <v>41821</v>
      </c>
      <c r="D47" s="56">
        <v>41912</v>
      </c>
      <c r="E47" s="65" t="s">
        <v>60</v>
      </c>
      <c r="F47" s="60">
        <v>434.5</v>
      </c>
      <c r="G47" s="66" t="s">
        <v>61</v>
      </c>
    </row>
    <row r="48" spans="2:7" ht="15">
      <c r="B48" s="46"/>
      <c r="C48" s="47"/>
      <c r="D48" s="47"/>
      <c r="E48" s="45"/>
      <c r="F48" s="48"/>
      <c r="G48" s="45"/>
    </row>
    <row r="49" spans="2:7" ht="15">
      <c r="B49" s="46"/>
      <c r="C49" s="47"/>
      <c r="D49" s="47"/>
      <c r="E49" s="45"/>
      <c r="F49" s="48"/>
      <c r="G49" s="45"/>
    </row>
    <row r="50" ht="15.75">
      <c r="B50" s="1" t="s">
        <v>25</v>
      </c>
    </row>
    <row r="52" spans="2:5" ht="15.75">
      <c r="B52" s="44" t="s">
        <v>62</v>
      </c>
      <c r="C52" s="44"/>
      <c r="D52" s="44"/>
      <c r="E52" s="44"/>
    </row>
    <row r="53" spans="2:5" ht="15.75">
      <c r="B53" s="73" t="s">
        <v>33</v>
      </c>
      <c r="C53" s="73"/>
      <c r="D53" s="73"/>
      <c r="E53" s="73"/>
    </row>
  </sheetData>
  <sheetProtection/>
  <mergeCells count="11">
    <mergeCell ref="B42:G42"/>
    <mergeCell ref="B2:E2"/>
    <mergeCell ref="B34:E34"/>
    <mergeCell ref="B39:E39"/>
    <mergeCell ref="B53:E53"/>
    <mergeCell ref="B5:B8"/>
    <mergeCell ref="B9:B12"/>
    <mergeCell ref="B15:B18"/>
    <mergeCell ref="B19:B22"/>
    <mergeCell ref="B25:B28"/>
    <mergeCell ref="B29:B32"/>
  </mergeCells>
  <dataValidations count="3">
    <dataValidation type="textLength" operator="lessThanOrEqual" allowBlank="1" showInputMessage="1" showErrorMessage="1" prompt="Введите наименование мероприятия с клавиатуры." errorTitle="Недопустимое значение." error="Максимальная длина текста составляет 900 символов." sqref="B45:B49">
      <formula1>900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F45:F49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C45:D49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A1">
      <selection activeCell="B46" sqref="B46:H46"/>
    </sheetView>
  </sheetViews>
  <sheetFormatPr defaultColWidth="9.140625" defaultRowHeight="15"/>
  <cols>
    <col min="1" max="1" width="4.7109375" style="0" customWidth="1"/>
    <col min="2" max="2" width="30.00390625" style="0" customWidth="1"/>
    <col min="3" max="3" width="15.57421875" style="0" customWidth="1"/>
    <col min="4" max="4" width="19.140625" style="0" customWidth="1"/>
    <col min="5" max="5" width="19.8515625" style="0" customWidth="1"/>
    <col min="7" max="7" width="9.421875" style="0" bestFit="1" customWidth="1"/>
  </cols>
  <sheetData>
    <row r="2" spans="2:5" ht="31.5" customHeight="1">
      <c r="B2" s="70" t="s">
        <v>31</v>
      </c>
      <c r="C2" s="70"/>
      <c r="D2" s="70"/>
      <c r="E2" s="70"/>
    </row>
    <row r="3" ht="15.75" thickBot="1"/>
    <row r="4" spans="2:5" ht="44.25" thickBot="1">
      <c r="B4" s="2"/>
      <c r="C4" s="3" t="s">
        <v>0</v>
      </c>
      <c r="D4" s="7" t="s">
        <v>9</v>
      </c>
      <c r="E4" s="3" t="s">
        <v>10</v>
      </c>
    </row>
    <row r="5" spans="2:5" ht="15">
      <c r="B5" s="68" t="s">
        <v>5</v>
      </c>
      <c r="C5" s="4" t="s">
        <v>1</v>
      </c>
      <c r="D5" s="30">
        <f>D7</f>
        <v>459468.662969036</v>
      </c>
      <c r="E5" s="29">
        <f>SUM(E6:E8)</f>
        <v>447020.3</v>
      </c>
    </row>
    <row r="6" spans="2:5" ht="15">
      <c r="B6" s="68"/>
      <c r="C6" s="5" t="s">
        <v>2</v>
      </c>
      <c r="D6" s="33">
        <v>0</v>
      </c>
      <c r="E6" s="25">
        <v>0</v>
      </c>
    </row>
    <row r="7" spans="2:5" ht="15">
      <c r="B7" s="68"/>
      <c r="C7" s="5" t="s">
        <v>3</v>
      </c>
      <c r="D7" s="33">
        <v>459468.662969036</v>
      </c>
      <c r="E7" s="25">
        <v>420047</v>
      </c>
    </row>
    <row r="8" spans="2:5" ht="15.75" thickBot="1">
      <c r="B8" s="69"/>
      <c r="C8" s="6" t="s">
        <v>4</v>
      </c>
      <c r="D8" s="34">
        <v>27724.4368697858</v>
      </c>
      <c r="E8" s="28">
        <v>26973.3</v>
      </c>
    </row>
    <row r="9" spans="2:5" ht="15">
      <c r="B9" s="68" t="s">
        <v>6</v>
      </c>
      <c r="C9" s="4" t="s">
        <v>1</v>
      </c>
      <c r="D9" s="30">
        <f>D11</f>
        <v>410322.45843197394</v>
      </c>
      <c r="E9" s="29">
        <f>SUM(E10:E12)</f>
        <v>391570.70700000005</v>
      </c>
    </row>
    <row r="10" spans="2:5" ht="15">
      <c r="B10" s="68"/>
      <c r="C10" s="5" t="s">
        <v>2</v>
      </c>
      <c r="D10" s="33">
        <v>0</v>
      </c>
      <c r="E10" s="25">
        <v>0</v>
      </c>
    </row>
    <row r="11" spans="2:7" ht="15">
      <c r="B11" s="68"/>
      <c r="C11" s="5" t="s">
        <v>3</v>
      </c>
      <c r="D11" s="33">
        <v>410322.45843197394</v>
      </c>
      <c r="E11" s="25">
        <v>386807.84400000004</v>
      </c>
      <c r="G11" s="36"/>
    </row>
    <row r="12" spans="2:5" ht="15.75" thickBot="1">
      <c r="B12" s="69"/>
      <c r="C12" s="6" t="s">
        <v>4</v>
      </c>
      <c r="D12" s="34">
        <v>4762.863000000003</v>
      </c>
      <c r="E12" s="28">
        <v>4762.862999999999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71" t="s">
        <v>5</v>
      </c>
      <c r="C15" s="9" t="s">
        <v>1</v>
      </c>
      <c r="D15" s="42">
        <v>70.85752905554102</v>
      </c>
      <c r="E15" s="37">
        <f>SUM(E16:E18)</f>
        <v>68.93822790030798</v>
      </c>
    </row>
    <row r="16" spans="2:5" ht="15">
      <c r="B16" s="68"/>
      <c r="C16" s="5" t="s">
        <v>2</v>
      </c>
      <c r="D16" s="33">
        <v>0</v>
      </c>
      <c r="E16" s="25">
        <v>0</v>
      </c>
    </row>
    <row r="17" spans="2:5" ht="15">
      <c r="B17" s="68"/>
      <c r="C17" s="5" t="s">
        <v>3</v>
      </c>
      <c r="D17" s="33">
        <v>70.85752905554102</v>
      </c>
      <c r="E17" s="25">
        <v>62.19490290030798</v>
      </c>
    </row>
    <row r="18" spans="2:5" ht="15.75" thickBot="1">
      <c r="B18" s="69"/>
      <c r="C18" s="6" t="s">
        <v>4</v>
      </c>
      <c r="D18" s="34">
        <v>6.927722232432705</v>
      </c>
      <c r="E18" s="28">
        <v>6.743324999999999</v>
      </c>
    </row>
    <row r="19" spans="2:5" ht="15">
      <c r="B19" s="68" t="s">
        <v>6</v>
      </c>
      <c r="C19" s="4" t="s">
        <v>1</v>
      </c>
      <c r="D19" s="30">
        <f>D21</f>
        <v>60.60263203928798</v>
      </c>
      <c r="E19" s="29">
        <f>E21</f>
        <v>57.97126598141987</v>
      </c>
    </row>
    <row r="20" spans="2:5" ht="15">
      <c r="B20" s="68"/>
      <c r="C20" s="5" t="s">
        <v>2</v>
      </c>
      <c r="D20" s="33">
        <v>0</v>
      </c>
      <c r="E20" s="25">
        <v>0</v>
      </c>
    </row>
    <row r="21" spans="2:7" ht="15">
      <c r="B21" s="68"/>
      <c r="C21" s="5" t="s">
        <v>3</v>
      </c>
      <c r="D21" s="33">
        <v>60.60263203928798</v>
      </c>
      <c r="E21" s="25">
        <v>57.97126598141987</v>
      </c>
      <c r="G21" s="36"/>
    </row>
    <row r="22" spans="2:5" ht="15.75" thickBot="1">
      <c r="B22" s="69"/>
      <c r="C22" s="6" t="s">
        <v>4</v>
      </c>
      <c r="D22" s="34">
        <v>1.1268293113517738</v>
      </c>
      <c r="E22" s="28">
        <v>1.1268293113517738</v>
      </c>
    </row>
    <row r="23" ht="15.75" thickBot="1"/>
    <row r="24" spans="2:5" ht="44.25" thickBot="1">
      <c r="B24" s="2"/>
      <c r="C24" s="3" t="s">
        <v>0</v>
      </c>
      <c r="D24" s="7" t="s">
        <v>11</v>
      </c>
      <c r="E24" s="3" t="s">
        <v>12</v>
      </c>
    </row>
    <row r="25" spans="2:5" ht="15">
      <c r="B25" s="71" t="s">
        <v>5</v>
      </c>
      <c r="C25" s="9" t="s">
        <v>1</v>
      </c>
      <c r="D25" s="42">
        <f>SUM(D26:D28)</f>
        <v>12448.362969036001</v>
      </c>
      <c r="E25" s="35">
        <f>D25/D5*100</f>
        <v>2.7092953170290324</v>
      </c>
    </row>
    <row r="26" spans="2:5" ht="15">
      <c r="B26" s="68"/>
      <c r="C26" s="5" t="s">
        <v>2</v>
      </c>
      <c r="D26" s="33">
        <v>0</v>
      </c>
      <c r="E26" s="25">
        <v>0</v>
      </c>
    </row>
    <row r="27" spans="2:5" ht="15">
      <c r="B27" s="68"/>
      <c r="C27" s="5" t="s">
        <v>3</v>
      </c>
      <c r="D27" s="33">
        <v>11697.2260992502</v>
      </c>
      <c r="E27" s="25">
        <f>D27/D7*100</f>
        <v>2.545815861230668</v>
      </c>
    </row>
    <row r="28" spans="2:5" ht="15.75" thickBot="1">
      <c r="B28" s="69"/>
      <c r="C28" s="6" t="s">
        <v>4</v>
      </c>
      <c r="D28" s="34">
        <f>D8-E8</f>
        <v>751.1368697858015</v>
      </c>
      <c r="E28" s="28">
        <f>D28/D8*100</f>
        <v>2.7092953170291203</v>
      </c>
    </row>
    <row r="29" spans="2:5" ht="15">
      <c r="B29" s="68" t="s">
        <v>6</v>
      </c>
      <c r="C29" s="4" t="s">
        <v>1</v>
      </c>
      <c r="D29" s="30">
        <f>SUM(D30:D32)</f>
        <v>18751.751431973862</v>
      </c>
      <c r="E29" s="29">
        <f>D29/D9*100</f>
        <v>4.570003675556222</v>
      </c>
    </row>
    <row r="30" spans="2:5" ht="15">
      <c r="B30" s="68"/>
      <c r="C30" s="5" t="s">
        <v>2</v>
      </c>
      <c r="D30" s="31">
        <v>0</v>
      </c>
      <c r="E30" s="25">
        <v>0</v>
      </c>
    </row>
    <row r="31" spans="2:5" ht="15">
      <c r="B31" s="68"/>
      <c r="C31" s="5" t="s">
        <v>3</v>
      </c>
      <c r="D31" s="31">
        <v>18751.751431973862</v>
      </c>
      <c r="E31" s="25">
        <f>D31/D11*100</f>
        <v>4.570003675556222</v>
      </c>
    </row>
    <row r="32" spans="2:5" ht="15.75" thickBot="1">
      <c r="B32" s="69"/>
      <c r="C32" s="6" t="s">
        <v>4</v>
      </c>
      <c r="D32" s="32">
        <v>0</v>
      </c>
      <c r="E32" s="28">
        <v>0</v>
      </c>
    </row>
    <row r="35" spans="2:5" ht="30.75" customHeight="1">
      <c r="B35" s="70" t="s">
        <v>26</v>
      </c>
      <c r="C35" s="70"/>
      <c r="D35" s="70"/>
      <c r="E35" s="70"/>
    </row>
    <row r="36" ht="15.75" thickBot="1"/>
    <row r="37" spans="2:5" ht="63" thickBot="1">
      <c r="B37" s="10" t="s">
        <v>14</v>
      </c>
      <c r="C37" s="11" t="s">
        <v>15</v>
      </c>
      <c r="D37" s="10" t="s">
        <v>16</v>
      </c>
      <c r="E37" s="10" t="s">
        <v>17</v>
      </c>
    </row>
    <row r="38" spans="2:5" ht="15.75" thickBot="1">
      <c r="B38" s="6" t="s">
        <v>20</v>
      </c>
      <c r="C38" s="12">
        <v>18751.751431973862</v>
      </c>
      <c r="D38" s="13">
        <f>E38/C38</f>
        <v>1.579074131684089</v>
      </c>
      <c r="E38" s="14">
        <f>29610405.61/1000</f>
        <v>29610.405609999998</v>
      </c>
    </row>
    <row r="41" spans="2:5" ht="49.5" customHeight="1">
      <c r="B41" s="70" t="s">
        <v>32</v>
      </c>
      <c r="C41" s="70"/>
      <c r="D41" s="70"/>
      <c r="E41" s="70"/>
    </row>
    <row r="44" ht="15.75">
      <c r="B44" s="17" t="s">
        <v>24</v>
      </c>
    </row>
    <row r="46" spans="2:8" ht="29.25" customHeight="1">
      <c r="B46" s="67" t="s">
        <v>63</v>
      </c>
      <c r="C46" s="67"/>
      <c r="D46" s="67"/>
      <c r="E46" s="67"/>
      <c r="F46" s="67"/>
      <c r="G46" s="67"/>
      <c r="H46" s="67"/>
    </row>
    <row r="49" ht="15.75">
      <c r="B49" s="1" t="s">
        <v>25</v>
      </c>
    </row>
    <row r="51" spans="2:5" ht="29.25" customHeight="1">
      <c r="B51" s="74" t="s">
        <v>47</v>
      </c>
      <c r="C51" s="74"/>
      <c r="D51" s="74"/>
      <c r="E51" s="74"/>
    </row>
    <row r="53" ht="15">
      <c r="B53" t="s">
        <v>49</v>
      </c>
    </row>
    <row r="54" ht="15">
      <c r="B54" t="s">
        <v>48</v>
      </c>
    </row>
    <row r="55" ht="15">
      <c r="B55" t="s">
        <v>41</v>
      </c>
    </row>
    <row r="56" ht="15">
      <c r="B56" t="s">
        <v>42</v>
      </c>
    </row>
    <row r="57" ht="15">
      <c r="B57" t="s">
        <v>50</v>
      </c>
    </row>
    <row r="58" ht="15">
      <c r="B58" t="s">
        <v>43</v>
      </c>
    </row>
    <row r="59" ht="15">
      <c r="B59" t="s">
        <v>44</v>
      </c>
    </row>
    <row r="60" ht="15">
      <c r="B60" t="s">
        <v>45</v>
      </c>
    </row>
    <row r="61" ht="15">
      <c r="B61" t="s">
        <v>46</v>
      </c>
    </row>
  </sheetData>
  <sheetProtection/>
  <mergeCells count="11">
    <mergeCell ref="B25:B28"/>
    <mergeCell ref="B2:E2"/>
    <mergeCell ref="B5:B8"/>
    <mergeCell ref="B9:B12"/>
    <mergeCell ref="B15:B18"/>
    <mergeCell ref="B19:B22"/>
    <mergeCell ref="B51:E51"/>
    <mergeCell ref="B46:H46"/>
    <mergeCell ref="B29:B32"/>
    <mergeCell ref="B35:E35"/>
    <mergeCell ref="B41:E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B46" sqref="B46:H46"/>
    </sheetView>
  </sheetViews>
  <sheetFormatPr defaultColWidth="9.140625" defaultRowHeight="15"/>
  <cols>
    <col min="1" max="1" width="3.00390625" style="0" customWidth="1"/>
    <col min="2" max="2" width="28.00390625" style="0" customWidth="1"/>
    <col min="3" max="3" width="17.7109375" style="0" customWidth="1"/>
    <col min="4" max="4" width="19.8515625" style="0" customWidth="1"/>
    <col min="5" max="5" width="20.421875" style="0" customWidth="1"/>
  </cols>
  <sheetData>
    <row r="2" spans="2:5" ht="33" customHeight="1">
      <c r="B2" s="70" t="s">
        <v>31</v>
      </c>
      <c r="C2" s="70"/>
      <c r="D2" s="70"/>
      <c r="E2" s="70"/>
    </row>
    <row r="3" ht="15.75" thickBot="1"/>
    <row r="4" spans="2:5" ht="44.25" thickBot="1">
      <c r="B4" s="2"/>
      <c r="C4" s="3" t="s">
        <v>0</v>
      </c>
      <c r="D4" s="7" t="s">
        <v>9</v>
      </c>
      <c r="E4" s="3" t="s">
        <v>10</v>
      </c>
    </row>
    <row r="5" spans="2:5" ht="15">
      <c r="B5" s="68" t="s">
        <v>5</v>
      </c>
      <c r="C5" s="4" t="s">
        <v>1</v>
      </c>
      <c r="D5" s="30">
        <f>D7</f>
        <v>30961.7581566483</v>
      </c>
      <c r="E5" s="29">
        <f>SUM(E6:E8)</f>
        <v>29380.132</v>
      </c>
    </row>
    <row r="6" spans="2:5" ht="15">
      <c r="B6" s="68"/>
      <c r="C6" s="5" t="s">
        <v>2</v>
      </c>
      <c r="D6" s="33">
        <v>0</v>
      </c>
      <c r="E6" s="25">
        <v>0</v>
      </c>
    </row>
    <row r="7" spans="2:5" ht="15">
      <c r="B7" s="68"/>
      <c r="C7" s="5" t="s">
        <v>3</v>
      </c>
      <c r="D7" s="33">
        <v>30961.7581566483</v>
      </c>
      <c r="E7" s="25">
        <v>6890.04</v>
      </c>
    </row>
    <row r="8" spans="2:5" ht="15.75" thickBot="1">
      <c r="B8" s="69"/>
      <c r="C8" s="6" t="s">
        <v>4</v>
      </c>
      <c r="D8" s="34">
        <v>23325.9084516456</v>
      </c>
      <c r="E8" s="28">
        <v>22490.092</v>
      </c>
    </row>
    <row r="9" spans="2:7" ht="15">
      <c r="B9" s="68" t="s">
        <v>6</v>
      </c>
      <c r="C9" s="4" t="s">
        <v>1</v>
      </c>
      <c r="D9" s="30">
        <f>D11</f>
        <v>8462.099</v>
      </c>
      <c r="E9" s="37">
        <f>SUM(E10:E12)</f>
        <v>8147.978999999999</v>
      </c>
      <c r="G9" s="36"/>
    </row>
    <row r="10" spans="2:5" ht="15">
      <c r="B10" s="68"/>
      <c r="C10" s="5" t="s">
        <v>2</v>
      </c>
      <c r="D10" s="33">
        <v>0</v>
      </c>
      <c r="E10" s="25">
        <v>0</v>
      </c>
    </row>
    <row r="11" spans="2:5" ht="15">
      <c r="B11" s="68"/>
      <c r="C11" s="5" t="s">
        <v>3</v>
      </c>
      <c r="D11" s="33">
        <v>8462.099</v>
      </c>
      <c r="E11" s="25">
        <v>2175.424</v>
      </c>
    </row>
    <row r="12" spans="2:5" ht="15.75" thickBot="1">
      <c r="B12" s="69"/>
      <c r="C12" s="6" t="s">
        <v>4</v>
      </c>
      <c r="D12" s="34">
        <v>6214.5262</v>
      </c>
      <c r="E12" s="28">
        <v>5972.554999999999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71" t="s">
        <v>5</v>
      </c>
      <c r="C15" s="9" t="s">
        <v>1</v>
      </c>
      <c r="D15" s="42">
        <v>7.052945258331091</v>
      </c>
      <c r="E15" s="37">
        <f>SUM(E16:E18)</f>
        <v>6.674099999999999</v>
      </c>
    </row>
    <row r="16" spans="2:5" ht="15">
      <c r="B16" s="68"/>
      <c r="C16" s="5" t="s">
        <v>2</v>
      </c>
      <c r="D16" s="33">
        <v>0</v>
      </c>
      <c r="E16" s="25">
        <v>0</v>
      </c>
    </row>
    <row r="17" spans="2:5" ht="15">
      <c r="B17" s="68"/>
      <c r="C17" s="5" t="s">
        <v>3</v>
      </c>
      <c r="D17" s="33">
        <v>7.052945258331091</v>
      </c>
      <c r="E17" s="25">
        <v>1.0516</v>
      </c>
    </row>
    <row r="18" spans="2:5" ht="15.75" thickBot="1">
      <c r="B18" s="69"/>
      <c r="C18" s="6" t="s">
        <v>4</v>
      </c>
      <c r="D18" s="34">
        <v>5.831453258144838</v>
      </c>
      <c r="E18" s="28">
        <v>5.6225</v>
      </c>
    </row>
    <row r="19" spans="2:5" ht="15">
      <c r="B19" s="68" t="s">
        <v>6</v>
      </c>
      <c r="C19" s="4" t="s">
        <v>1</v>
      </c>
      <c r="D19" s="30">
        <f>D21</f>
        <v>2.472562977777778</v>
      </c>
      <c r="E19" s="29">
        <f>SUM(E20:E22)</f>
        <v>2.378852111111111</v>
      </c>
    </row>
    <row r="20" spans="2:5" ht="15">
      <c r="B20" s="68"/>
      <c r="C20" s="5" t="s">
        <v>2</v>
      </c>
      <c r="D20" s="33">
        <v>0</v>
      </c>
      <c r="E20" s="25">
        <v>0</v>
      </c>
    </row>
    <row r="21" spans="2:5" ht="15">
      <c r="B21" s="68"/>
      <c r="C21" s="5" t="s">
        <v>3</v>
      </c>
      <c r="D21" s="33">
        <v>2.472562977777778</v>
      </c>
      <c r="E21" s="25">
        <v>0.4265422222222222</v>
      </c>
    </row>
    <row r="22" spans="2:5" ht="15.75" thickBot="1">
      <c r="B22" s="69"/>
      <c r="C22" s="6" t="s">
        <v>4</v>
      </c>
      <c r="D22" s="34">
        <v>2.029911922222222</v>
      </c>
      <c r="E22" s="28">
        <v>1.952309888888889</v>
      </c>
    </row>
    <row r="23" ht="15.75" thickBot="1"/>
    <row r="24" spans="2:5" ht="44.25" thickBot="1">
      <c r="B24" s="2"/>
      <c r="C24" s="3" t="s">
        <v>0</v>
      </c>
      <c r="D24" s="7" t="s">
        <v>11</v>
      </c>
      <c r="E24" s="3" t="s">
        <v>12</v>
      </c>
    </row>
    <row r="25" spans="2:5" ht="15">
      <c r="B25" s="71" t="s">
        <v>5</v>
      </c>
      <c r="C25" s="9" t="s">
        <v>1</v>
      </c>
      <c r="D25" s="42">
        <f>D5-E5</f>
        <v>1581.6261566482972</v>
      </c>
      <c r="E25" s="37">
        <f>D25/D5*100</f>
        <v>5.108321525690494</v>
      </c>
    </row>
    <row r="26" spans="2:5" ht="15">
      <c r="B26" s="68"/>
      <c r="C26" s="5" t="s">
        <v>2</v>
      </c>
      <c r="D26" s="33">
        <v>0</v>
      </c>
      <c r="E26" s="25">
        <v>0</v>
      </c>
    </row>
    <row r="27" spans="2:5" ht="15">
      <c r="B27" s="68"/>
      <c r="C27" s="5" t="s">
        <v>3</v>
      </c>
      <c r="D27" s="33">
        <v>745.809705002687</v>
      </c>
      <c r="E27" s="25">
        <f>D27/D7*100</f>
        <v>2.4088092841153537</v>
      </c>
    </row>
    <row r="28" spans="2:5" ht="15.75" thickBot="1">
      <c r="B28" s="69"/>
      <c r="C28" s="6" t="s">
        <v>4</v>
      </c>
      <c r="D28" s="34">
        <f>D8-E8</f>
        <v>835.8164516455981</v>
      </c>
      <c r="E28" s="28">
        <f>D28/D8*100</f>
        <v>3.5832107177229053</v>
      </c>
    </row>
    <row r="29" spans="2:5" ht="15">
      <c r="B29" s="68" t="s">
        <v>6</v>
      </c>
      <c r="C29" s="4" t="s">
        <v>1</v>
      </c>
      <c r="D29" s="30">
        <f>SUM(D30:D32)</f>
        <v>314.12</v>
      </c>
      <c r="E29" s="29">
        <f>D29/D9*100</f>
        <v>3.712081364209991</v>
      </c>
    </row>
    <row r="30" spans="2:5" ht="15">
      <c r="B30" s="68"/>
      <c r="C30" s="5" t="s">
        <v>2</v>
      </c>
      <c r="D30" s="33">
        <v>0</v>
      </c>
      <c r="E30" s="25">
        <v>0</v>
      </c>
    </row>
    <row r="31" spans="2:5" ht="15">
      <c r="B31" s="68"/>
      <c r="C31" s="5" t="s">
        <v>3</v>
      </c>
      <c r="D31" s="33">
        <v>72.14880000000001</v>
      </c>
      <c r="E31" s="25">
        <f>D31/D11*100</f>
        <v>0.8526111547501394</v>
      </c>
    </row>
    <row r="32" spans="2:5" ht="15.75" thickBot="1">
      <c r="B32" s="69"/>
      <c r="C32" s="6" t="s">
        <v>4</v>
      </c>
      <c r="D32" s="34">
        <v>241.9712</v>
      </c>
      <c r="E32" s="28">
        <f>D32/D12*100</f>
        <v>3.893638745943335</v>
      </c>
    </row>
    <row r="35" spans="2:5" ht="31.5" customHeight="1">
      <c r="B35" s="70" t="s">
        <v>13</v>
      </c>
      <c r="C35" s="70"/>
      <c r="D35" s="70"/>
      <c r="E35" s="70"/>
    </row>
    <row r="36" ht="15.75" thickBot="1"/>
    <row r="37" spans="2:5" ht="47.25" thickBot="1">
      <c r="B37" s="10" t="s">
        <v>14</v>
      </c>
      <c r="C37" s="11" t="s">
        <v>15</v>
      </c>
      <c r="D37" s="10" t="s">
        <v>16</v>
      </c>
      <c r="E37" s="10" t="s">
        <v>17</v>
      </c>
    </row>
    <row r="38" spans="2:5" ht="15.75" thickBot="1">
      <c r="B38" s="6" t="s">
        <v>21</v>
      </c>
      <c r="C38" s="12">
        <v>314.12</v>
      </c>
      <c r="D38" s="13">
        <f>E38/C38</f>
        <v>1.5854411251897556</v>
      </c>
      <c r="E38" s="14">
        <v>498.018766244606</v>
      </c>
    </row>
    <row r="41" spans="2:5" ht="59.25" customHeight="1">
      <c r="B41" s="70" t="s">
        <v>32</v>
      </c>
      <c r="C41" s="70"/>
      <c r="D41" s="70"/>
      <c r="E41" s="70"/>
    </row>
    <row r="44" ht="15.75">
      <c r="B44" s="17" t="s">
        <v>27</v>
      </c>
    </row>
    <row r="46" spans="2:8" ht="30.75" customHeight="1">
      <c r="B46" s="67" t="s">
        <v>63</v>
      </c>
      <c r="C46" s="67"/>
      <c r="D46" s="67"/>
      <c r="E46" s="67"/>
      <c r="F46" s="67"/>
      <c r="G46" s="67"/>
      <c r="H46" s="67"/>
    </row>
    <row r="49" ht="15.75">
      <c r="B49" s="1" t="s">
        <v>25</v>
      </c>
    </row>
    <row r="51" ht="15">
      <c r="B51" t="s">
        <v>40</v>
      </c>
    </row>
    <row r="52" ht="15">
      <c r="B52" t="s">
        <v>39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1">
      <selection activeCell="B46" sqref="B46:H46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8.28125" style="0" customWidth="1"/>
    <col min="4" max="4" width="20.00390625" style="0" customWidth="1"/>
    <col min="5" max="5" width="19.7109375" style="0" customWidth="1"/>
  </cols>
  <sheetData>
    <row r="2" spans="2:5" ht="32.25" customHeight="1">
      <c r="B2" s="70" t="s">
        <v>31</v>
      </c>
      <c r="C2" s="70"/>
      <c r="D2" s="70"/>
      <c r="E2" s="70"/>
    </row>
    <row r="3" ht="15.75" thickBot="1"/>
    <row r="4" spans="2:5" ht="44.25" thickBot="1">
      <c r="B4" s="2"/>
      <c r="C4" s="3" t="s">
        <v>0</v>
      </c>
      <c r="D4" s="7" t="s">
        <v>9</v>
      </c>
      <c r="E4" s="3" t="s">
        <v>10</v>
      </c>
    </row>
    <row r="5" spans="2:5" ht="15">
      <c r="B5" s="68" t="s">
        <v>5</v>
      </c>
      <c r="C5" s="4" t="s">
        <v>1</v>
      </c>
      <c r="D5" s="30">
        <f>SUM(D6:D8)</f>
        <v>5494.9156290193</v>
      </c>
      <c r="E5" s="29">
        <f>SUM(E6:E8)</f>
        <v>5303.151</v>
      </c>
    </row>
    <row r="6" spans="2:5" ht="15">
      <c r="B6" s="68"/>
      <c r="C6" s="5" t="s">
        <v>2</v>
      </c>
      <c r="D6" s="33">
        <v>0</v>
      </c>
      <c r="E6" s="25">
        <v>0</v>
      </c>
    </row>
    <row r="7" spans="2:5" ht="15">
      <c r="B7" s="68"/>
      <c r="C7" s="5" t="s">
        <v>3</v>
      </c>
      <c r="D7" s="33">
        <v>5494.9156290193</v>
      </c>
      <c r="E7" s="25">
        <v>5303.151</v>
      </c>
    </row>
    <row r="8" spans="2:5" ht="15.75" thickBot="1">
      <c r="B8" s="69"/>
      <c r="C8" s="6" t="s">
        <v>4</v>
      </c>
      <c r="D8" s="34">
        <v>0</v>
      </c>
      <c r="E8" s="28">
        <v>0</v>
      </c>
    </row>
    <row r="9" spans="2:5" ht="15">
      <c r="B9" s="68" t="s">
        <v>6</v>
      </c>
      <c r="C9" s="4" t="s">
        <v>1</v>
      </c>
      <c r="D9" s="30">
        <f>SUM(D10:D12)</f>
        <v>2537.741</v>
      </c>
      <c r="E9" s="29">
        <f>SUM(E10:E12)</f>
        <v>2473.975</v>
      </c>
    </row>
    <row r="10" spans="2:5" ht="15">
      <c r="B10" s="68"/>
      <c r="C10" s="5" t="s">
        <v>2</v>
      </c>
      <c r="D10" s="33">
        <v>0</v>
      </c>
      <c r="E10" s="25">
        <v>0</v>
      </c>
    </row>
    <row r="11" spans="2:5" ht="15">
      <c r="B11" s="68"/>
      <c r="C11" s="5" t="s">
        <v>3</v>
      </c>
      <c r="D11" s="33">
        <v>2537.741</v>
      </c>
      <c r="E11" s="25">
        <v>2473.975</v>
      </c>
    </row>
    <row r="12" spans="2:5" ht="15.75" thickBot="1">
      <c r="B12" s="69"/>
      <c r="C12" s="6" t="s">
        <v>4</v>
      </c>
      <c r="D12" s="34">
        <v>0</v>
      </c>
      <c r="E12" s="28">
        <v>0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71" t="s">
        <v>5</v>
      </c>
      <c r="C15" s="9" t="s">
        <v>1</v>
      </c>
      <c r="D15" s="42">
        <f>SUM(D16:D18)</f>
        <v>0.9990755689125999</v>
      </c>
      <c r="E15" s="37">
        <f>SUM(E16:E18)</f>
        <v>0.9642092727272726</v>
      </c>
    </row>
    <row r="16" spans="2:5" ht="15">
      <c r="B16" s="68"/>
      <c r="C16" s="5" t="s">
        <v>2</v>
      </c>
      <c r="D16" s="33">
        <v>0</v>
      </c>
      <c r="E16" s="25">
        <v>0</v>
      </c>
    </row>
    <row r="17" spans="2:5" ht="15">
      <c r="B17" s="68"/>
      <c r="C17" s="5" t="s">
        <v>3</v>
      </c>
      <c r="D17" s="33">
        <v>0.9990755689125999</v>
      </c>
      <c r="E17" s="25">
        <v>0.9642092727272726</v>
      </c>
    </row>
    <row r="18" spans="2:5" ht="15.75" thickBot="1">
      <c r="B18" s="69"/>
      <c r="C18" s="6" t="s">
        <v>4</v>
      </c>
      <c r="D18" s="34">
        <v>0</v>
      </c>
      <c r="E18" s="28">
        <v>0</v>
      </c>
    </row>
    <row r="19" spans="2:5" ht="15">
      <c r="B19" s="68" t="s">
        <v>6</v>
      </c>
      <c r="C19" s="4" t="s">
        <v>1</v>
      </c>
      <c r="D19" s="30">
        <f>SUM(D20:D22)</f>
        <v>0.3996</v>
      </c>
      <c r="E19" s="29">
        <f>SUM(E20:E22)</f>
        <v>0.3896</v>
      </c>
    </row>
    <row r="20" spans="2:5" ht="15">
      <c r="B20" s="68"/>
      <c r="C20" s="5" t="s">
        <v>2</v>
      </c>
      <c r="D20" s="33">
        <v>0</v>
      </c>
      <c r="E20" s="25">
        <v>0</v>
      </c>
    </row>
    <row r="21" spans="2:5" ht="15">
      <c r="B21" s="68"/>
      <c r="C21" s="5" t="s">
        <v>3</v>
      </c>
      <c r="D21" s="33">
        <v>0.3996</v>
      </c>
      <c r="E21" s="25">
        <v>0.3896</v>
      </c>
    </row>
    <row r="22" spans="2:5" ht="15.75" thickBot="1">
      <c r="B22" s="69"/>
      <c r="C22" s="6" t="s">
        <v>4</v>
      </c>
      <c r="D22" s="34">
        <v>0</v>
      </c>
      <c r="E22" s="28">
        <v>0</v>
      </c>
    </row>
    <row r="23" ht="15.75" thickBot="1"/>
    <row r="24" spans="2:5" ht="44.25" thickBot="1">
      <c r="B24" s="2"/>
      <c r="C24" s="3" t="s">
        <v>0</v>
      </c>
      <c r="D24" s="7" t="s">
        <v>11</v>
      </c>
      <c r="E24" s="3" t="s">
        <v>12</v>
      </c>
    </row>
    <row r="25" spans="2:5" ht="15">
      <c r="B25" s="71" t="s">
        <v>5</v>
      </c>
      <c r="C25" s="9" t="s">
        <v>1</v>
      </c>
      <c r="D25" s="42">
        <f>SUM(D26:D28)</f>
        <v>191.76462901929972</v>
      </c>
      <c r="E25" s="37">
        <f>D25/D5*100</f>
        <v>3.4898557496782665</v>
      </c>
    </row>
    <row r="26" spans="2:5" ht="15">
      <c r="B26" s="68"/>
      <c r="C26" s="5" t="s">
        <v>2</v>
      </c>
      <c r="D26" s="33">
        <v>0</v>
      </c>
      <c r="E26" s="25">
        <v>0</v>
      </c>
    </row>
    <row r="27" spans="2:5" ht="15">
      <c r="B27" s="68"/>
      <c r="C27" s="5" t="s">
        <v>3</v>
      </c>
      <c r="D27" s="33">
        <f>D7-E7</f>
        <v>191.76462901929972</v>
      </c>
      <c r="E27" s="25">
        <f>D27/D7*100</f>
        <v>3.4898557496782665</v>
      </c>
    </row>
    <row r="28" spans="2:5" ht="15.75" thickBot="1">
      <c r="B28" s="69"/>
      <c r="C28" s="6" t="s">
        <v>4</v>
      </c>
      <c r="D28" s="34">
        <v>0</v>
      </c>
      <c r="E28" s="28">
        <v>0</v>
      </c>
    </row>
    <row r="29" spans="2:5" ht="15">
      <c r="B29" s="68" t="s">
        <v>6</v>
      </c>
      <c r="C29" s="4" t="s">
        <v>1</v>
      </c>
      <c r="D29" s="30">
        <f>SUM(D30:D32)</f>
        <v>63.766000000000076</v>
      </c>
      <c r="E29" s="29">
        <f>E31</f>
        <v>2.51270716751631</v>
      </c>
    </row>
    <row r="30" spans="2:5" ht="15">
      <c r="B30" s="68"/>
      <c r="C30" s="5" t="s">
        <v>2</v>
      </c>
      <c r="D30" s="33">
        <v>0</v>
      </c>
      <c r="E30" s="25">
        <v>0</v>
      </c>
    </row>
    <row r="31" spans="2:5" ht="15">
      <c r="B31" s="68"/>
      <c r="C31" s="5" t="s">
        <v>3</v>
      </c>
      <c r="D31" s="33">
        <f>D11-E11</f>
        <v>63.766000000000076</v>
      </c>
      <c r="E31" s="25">
        <f>D31/D11*100</f>
        <v>2.51270716751631</v>
      </c>
    </row>
    <row r="32" spans="2:5" ht="15.75" thickBot="1">
      <c r="B32" s="69"/>
      <c r="C32" s="6" t="s">
        <v>4</v>
      </c>
      <c r="D32" s="34">
        <v>0</v>
      </c>
      <c r="E32" s="28">
        <v>0</v>
      </c>
    </row>
    <row r="35" spans="2:5" ht="39.75" customHeight="1">
      <c r="B35" s="70" t="s">
        <v>26</v>
      </c>
      <c r="C35" s="70"/>
      <c r="D35" s="70"/>
      <c r="E35" s="70"/>
    </row>
    <row r="36" ht="15.75" thickBot="1"/>
    <row r="37" spans="2:5" ht="47.25" thickBot="1">
      <c r="B37" s="10" t="s">
        <v>14</v>
      </c>
      <c r="C37" s="11" t="s">
        <v>15</v>
      </c>
      <c r="D37" s="10" t="s">
        <v>16</v>
      </c>
      <c r="E37" s="10" t="s">
        <v>17</v>
      </c>
    </row>
    <row r="38" spans="2:5" ht="15.75" thickBot="1">
      <c r="B38" s="6" t="s">
        <v>22</v>
      </c>
      <c r="C38" s="12">
        <v>63.766</v>
      </c>
      <c r="D38" s="13">
        <f>E38/C38</f>
        <v>2.738024142295693</v>
      </c>
      <c r="E38" s="14">
        <f>206019.56/1.18/1000</f>
        <v>174.59284745762713</v>
      </c>
    </row>
    <row r="41" spans="2:5" ht="46.5" customHeight="1">
      <c r="B41" s="70" t="s">
        <v>32</v>
      </c>
      <c r="C41" s="70"/>
      <c r="D41" s="70"/>
      <c r="E41" s="70"/>
    </row>
    <row r="44" ht="15.75">
      <c r="B44" s="17" t="s">
        <v>27</v>
      </c>
    </row>
    <row r="46" spans="2:8" ht="30.75" customHeight="1">
      <c r="B46" s="67" t="s">
        <v>63</v>
      </c>
      <c r="C46" s="67"/>
      <c r="D46" s="67"/>
      <c r="E46" s="67"/>
      <c r="F46" s="67"/>
      <c r="G46" s="67"/>
      <c r="H46" s="67"/>
    </row>
    <row r="49" ht="15.75">
      <c r="B49" s="1" t="s">
        <v>25</v>
      </c>
    </row>
    <row r="51" ht="15">
      <c r="B51" t="s">
        <v>35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28.7109375" style="0" customWidth="1"/>
    <col min="3" max="3" width="17.7109375" style="0" customWidth="1"/>
    <col min="4" max="5" width="19.7109375" style="0" customWidth="1"/>
  </cols>
  <sheetData>
    <row r="2" spans="2:5" ht="30" customHeight="1">
      <c r="B2" s="70" t="s">
        <v>31</v>
      </c>
      <c r="C2" s="70"/>
      <c r="D2" s="70"/>
      <c r="E2" s="70"/>
    </row>
    <row r="3" ht="15.75" thickBot="1"/>
    <row r="4" spans="2:5" ht="44.25" thickBot="1">
      <c r="B4" s="2"/>
      <c r="C4" s="3" t="s">
        <v>0</v>
      </c>
      <c r="D4" s="7" t="s">
        <v>9</v>
      </c>
      <c r="E4" s="3" t="s">
        <v>10</v>
      </c>
    </row>
    <row r="5" spans="2:5" ht="15">
      <c r="B5" s="68" t="s">
        <v>5</v>
      </c>
      <c r="C5" s="4" t="s">
        <v>1</v>
      </c>
      <c r="D5" s="30">
        <f>D7</f>
        <v>16640</v>
      </c>
      <c r="E5" s="29">
        <f>SUM(E6:E8)</f>
        <v>16199.04</v>
      </c>
    </row>
    <row r="6" spans="2:5" ht="15">
      <c r="B6" s="68"/>
      <c r="C6" s="5" t="s">
        <v>2</v>
      </c>
      <c r="D6" s="33">
        <v>0</v>
      </c>
      <c r="E6" s="25">
        <v>0</v>
      </c>
    </row>
    <row r="7" spans="2:5" ht="15">
      <c r="B7" s="68"/>
      <c r="C7" s="5" t="s">
        <v>3</v>
      </c>
      <c r="D7" s="33">
        <v>16640</v>
      </c>
      <c r="E7" s="25">
        <v>16199.04</v>
      </c>
    </row>
    <row r="8" spans="2:5" ht="15.75" thickBot="1">
      <c r="B8" s="69"/>
      <c r="C8" s="6" t="s">
        <v>4</v>
      </c>
      <c r="D8" s="34">
        <v>0</v>
      </c>
      <c r="E8" s="28">
        <v>0</v>
      </c>
    </row>
    <row r="9" spans="2:5" ht="15">
      <c r="B9" s="68" t="s">
        <v>6</v>
      </c>
      <c r="C9" s="4" t="s">
        <v>1</v>
      </c>
      <c r="D9" s="30">
        <f>SUM(D10:D12)</f>
        <v>16332.7476</v>
      </c>
      <c r="E9" s="29">
        <f>SUM(E10:E12)</f>
        <v>16011.0951</v>
      </c>
    </row>
    <row r="10" spans="2:5" ht="15">
      <c r="B10" s="68"/>
      <c r="C10" s="5" t="s">
        <v>2</v>
      </c>
      <c r="D10" s="33">
        <v>0</v>
      </c>
      <c r="E10" s="25">
        <v>0</v>
      </c>
    </row>
    <row r="11" spans="2:5" ht="15">
      <c r="B11" s="68"/>
      <c r="C11" s="5" t="s">
        <v>3</v>
      </c>
      <c r="D11" s="33">
        <v>16332.7476</v>
      </c>
      <c r="E11" s="25">
        <v>16011.0951</v>
      </c>
    </row>
    <row r="12" spans="2:5" ht="15.75" thickBot="1">
      <c r="B12" s="69"/>
      <c r="C12" s="6" t="s">
        <v>4</v>
      </c>
      <c r="D12" s="34">
        <v>0</v>
      </c>
      <c r="E12" s="28">
        <v>0</v>
      </c>
    </row>
    <row r="13" spans="4:5" ht="15.75" thickBot="1">
      <c r="D13" s="36"/>
      <c r="E13" s="36"/>
    </row>
    <row r="14" spans="2:5" ht="58.5" thickBot="1">
      <c r="B14" s="8"/>
      <c r="C14" s="3" t="s">
        <v>0</v>
      </c>
      <c r="D14" s="40" t="s">
        <v>7</v>
      </c>
      <c r="E14" s="41" t="s">
        <v>8</v>
      </c>
    </row>
    <row r="15" spans="2:5" ht="15">
      <c r="B15" s="71" t="s">
        <v>5</v>
      </c>
      <c r="C15" s="9" t="s">
        <v>1</v>
      </c>
      <c r="D15" s="42">
        <f>SUM(D16:D18)</f>
        <v>2.619414483821264</v>
      </c>
      <c r="E15" s="37">
        <f>SUM(E16:E18)</f>
        <v>2.5500000000000003</v>
      </c>
    </row>
    <row r="16" spans="2:5" ht="15">
      <c r="B16" s="68"/>
      <c r="C16" s="5" t="s">
        <v>2</v>
      </c>
      <c r="D16" s="33">
        <v>0</v>
      </c>
      <c r="E16" s="25">
        <v>0</v>
      </c>
    </row>
    <row r="17" spans="2:5" ht="15">
      <c r="B17" s="68"/>
      <c r="C17" s="5" t="s">
        <v>3</v>
      </c>
      <c r="D17" s="33">
        <v>2.619414483821264</v>
      </c>
      <c r="E17" s="25">
        <v>2.5500000000000003</v>
      </c>
    </row>
    <row r="18" spans="2:5" ht="15.75" thickBot="1">
      <c r="B18" s="69"/>
      <c r="C18" s="6" t="s">
        <v>4</v>
      </c>
      <c r="D18" s="34">
        <v>0</v>
      </c>
      <c r="E18" s="28">
        <v>0</v>
      </c>
    </row>
    <row r="19" spans="2:5" ht="15">
      <c r="B19" s="68" t="s">
        <v>6</v>
      </c>
      <c r="C19" s="4" t="s">
        <v>1</v>
      </c>
      <c r="D19" s="30">
        <f>SUM(D20:D22)</f>
        <v>2.57209</v>
      </c>
      <c r="E19" s="29">
        <f>SUM(E20:E22)</f>
        <v>2.52143</v>
      </c>
    </row>
    <row r="20" spans="2:5" ht="15">
      <c r="B20" s="68"/>
      <c r="C20" s="5" t="s">
        <v>2</v>
      </c>
      <c r="D20" s="33">
        <v>0</v>
      </c>
      <c r="E20" s="25">
        <v>0</v>
      </c>
    </row>
    <row r="21" spans="2:5" ht="15">
      <c r="B21" s="68"/>
      <c r="C21" s="5" t="s">
        <v>3</v>
      </c>
      <c r="D21" s="33">
        <v>2.57209</v>
      </c>
      <c r="E21" s="25">
        <v>2.52143</v>
      </c>
    </row>
    <row r="22" spans="2:5" ht="15.75" thickBot="1">
      <c r="B22" s="69"/>
      <c r="C22" s="6" t="s">
        <v>4</v>
      </c>
      <c r="D22" s="34">
        <v>0</v>
      </c>
      <c r="E22" s="28">
        <v>0</v>
      </c>
    </row>
    <row r="23" ht="15.75" thickBot="1"/>
    <row r="24" spans="2:5" ht="44.25" thickBot="1">
      <c r="B24" s="2"/>
      <c r="C24" s="3" t="s">
        <v>0</v>
      </c>
      <c r="D24" s="7" t="s">
        <v>11</v>
      </c>
      <c r="E24" s="3" t="s">
        <v>12</v>
      </c>
    </row>
    <row r="25" spans="2:5" ht="15">
      <c r="B25" s="71" t="s">
        <v>5</v>
      </c>
      <c r="C25" s="9" t="s">
        <v>1</v>
      </c>
      <c r="D25" s="42">
        <f>SUM(D26:D28)</f>
        <v>440.9599999999991</v>
      </c>
      <c r="E25" s="37">
        <f>D25/D5*100</f>
        <v>2.6499999999999946</v>
      </c>
    </row>
    <row r="26" spans="2:5" ht="15">
      <c r="B26" s="68"/>
      <c r="C26" s="5" t="s">
        <v>2</v>
      </c>
      <c r="D26" s="33">
        <v>0</v>
      </c>
      <c r="E26" s="25">
        <v>0</v>
      </c>
    </row>
    <row r="27" spans="2:5" ht="15">
      <c r="B27" s="68"/>
      <c r="C27" s="5" t="s">
        <v>3</v>
      </c>
      <c r="D27" s="33">
        <f>D7-E7</f>
        <v>440.9599999999991</v>
      </c>
      <c r="E27" s="25">
        <f>D27/D7*100</f>
        <v>2.6499999999999946</v>
      </c>
    </row>
    <row r="28" spans="2:5" ht="15.75" thickBot="1">
      <c r="B28" s="69"/>
      <c r="C28" s="6" t="s">
        <v>4</v>
      </c>
      <c r="D28" s="34">
        <v>0</v>
      </c>
      <c r="E28" s="28">
        <v>0</v>
      </c>
    </row>
    <row r="29" spans="2:5" ht="15">
      <c r="B29" s="68" t="s">
        <v>6</v>
      </c>
      <c r="C29" s="4" t="s">
        <v>1</v>
      </c>
      <c r="D29" s="30">
        <f>SUM(D30:D32)</f>
        <v>321.65250000000015</v>
      </c>
      <c r="E29" s="29">
        <f>D29/D9*100</f>
        <v>1.9693716444868108</v>
      </c>
    </row>
    <row r="30" spans="2:5" ht="15">
      <c r="B30" s="68"/>
      <c r="C30" s="5" t="s">
        <v>2</v>
      </c>
      <c r="D30" s="33">
        <v>0</v>
      </c>
      <c r="E30" s="25">
        <v>0</v>
      </c>
    </row>
    <row r="31" spans="2:5" ht="15">
      <c r="B31" s="68"/>
      <c r="C31" s="5" t="s">
        <v>3</v>
      </c>
      <c r="D31" s="33">
        <f>D11-E11</f>
        <v>321.65250000000015</v>
      </c>
      <c r="E31" s="25">
        <f>D31/D11*100</f>
        <v>1.9693716444868108</v>
      </c>
    </row>
    <row r="32" spans="2:5" ht="15.75" thickBot="1">
      <c r="B32" s="69"/>
      <c r="C32" s="6" t="s">
        <v>4</v>
      </c>
      <c r="D32" s="34">
        <v>0</v>
      </c>
      <c r="E32" s="28">
        <v>0</v>
      </c>
    </row>
    <row r="35" spans="2:5" ht="39" customHeight="1">
      <c r="B35" s="70" t="s">
        <v>26</v>
      </c>
      <c r="C35" s="70"/>
      <c r="D35" s="70"/>
      <c r="E35" s="70"/>
    </row>
    <row r="36" ht="15.75" thickBot="1"/>
    <row r="37" spans="2:5" ht="47.25" thickBot="1">
      <c r="B37" s="10" t="s">
        <v>14</v>
      </c>
      <c r="C37" s="11" t="s">
        <v>15</v>
      </c>
      <c r="D37" s="10" t="s">
        <v>16</v>
      </c>
      <c r="E37" s="10" t="s">
        <v>17</v>
      </c>
    </row>
    <row r="38" spans="2:5" ht="15.75" thickBot="1">
      <c r="B38" s="6" t="s">
        <v>23</v>
      </c>
      <c r="C38" s="12">
        <v>321.6525</v>
      </c>
      <c r="D38" s="13">
        <f>E38/C38</f>
        <v>1.999012277567156</v>
      </c>
      <c r="E38" s="14">
        <f>758725.01/1.18/1000</f>
        <v>642.9872966101696</v>
      </c>
    </row>
    <row r="41" spans="2:5" ht="54" customHeight="1">
      <c r="B41" s="70" t="s">
        <v>32</v>
      </c>
      <c r="C41" s="70"/>
      <c r="D41" s="70"/>
      <c r="E41" s="70"/>
    </row>
    <row r="44" ht="15.75">
      <c r="B44" s="17" t="s">
        <v>27</v>
      </c>
    </row>
    <row r="46" spans="2:8" ht="29.25" customHeight="1">
      <c r="B46" s="67" t="s">
        <v>63</v>
      </c>
      <c r="C46" s="67"/>
      <c r="D46" s="67"/>
      <c r="E46" s="67"/>
      <c r="F46" s="67"/>
      <c r="G46" s="67"/>
      <c r="H46" s="67"/>
    </row>
    <row r="49" ht="15.75">
      <c r="B49" s="1" t="s">
        <v>25</v>
      </c>
    </row>
    <row r="51" ht="15">
      <c r="B51" t="s">
        <v>36</v>
      </c>
    </row>
    <row r="52" ht="15">
      <c r="B52" t="s">
        <v>37</v>
      </c>
    </row>
    <row r="53" ht="15">
      <c r="B53" t="s">
        <v>38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Перваков Константин Николаевич</cp:lastModifiedBy>
  <dcterms:created xsi:type="dcterms:W3CDTF">2015-08-11T06:53:23Z</dcterms:created>
  <dcterms:modified xsi:type="dcterms:W3CDTF">2015-08-17T12:12:53Z</dcterms:modified>
  <cp:category/>
  <cp:version/>
  <cp:contentType/>
  <cp:contentStatus/>
</cp:coreProperties>
</file>