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0035" activeTab="1"/>
  </bookViews>
  <sheets>
    <sheet name="Калужская обл" sheetId="1" r:id="rId1"/>
    <sheet name="г. Москва" sheetId="2" r:id="rId2"/>
    <sheet name="Московская обл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<sst xmlns="http://schemas.openxmlformats.org/spreadsheetml/2006/main" count="522" uniqueCount="124">
  <si>
    <t>Показатель</t>
  </si>
  <si>
    <t>I</t>
  </si>
  <si>
    <t>тыс. руб.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</si>
  <si>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</si>
  <si>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</si>
  <si>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</si>
  <si>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</si>
  <si>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</si>
  <si>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</si>
  <si>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</si>
  <si>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</si>
  <si>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</si>
  <si>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1.3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</si>
  <si>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</si>
  <si>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</si>
  <si>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</si>
  <si>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</si>
  <si>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</si>
  <si>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</si>
  <si>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Примечание:</t>
  </si>
  <si>
    <t>N п/п</t>
  </si>
  <si>
    <t>Ед. изм.</t>
  </si>
  <si>
    <t>Примечание &lt;***&gt;</t>
  </si>
  <si>
    <t>план &lt;*&gt;</t>
  </si>
  <si>
    <t>факт &lt;**&gt;</t>
  </si>
  <si>
    <t>Структура затрат</t>
  </si>
  <si>
    <t>X</t>
  </si>
  <si>
    <t>Необходимая валовая выручка на содержание</t>
  </si>
  <si>
    <t>Подконтрольные расходы, всего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</si>
  <si>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</si>
  <si>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</si>
  <si>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</si>
  <si>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</si>
  <si>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</si>
  <si>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</si>
  <si>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</si>
  <si>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</si>
  <si>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</si>
  <si>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</si>
  <si>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</si>
  <si>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</si>
  <si>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</si>
  <si>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</si>
  <si>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</si>
  <si>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</si>
  <si>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</si>
  <si>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</si>
  <si>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</si>
  <si>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</si>
  <si>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</si>
  <si>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</si>
  <si>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</si>
  <si>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</si>
  <si>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</si>
  <si>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</si>
  <si>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</si>
  <si>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</si>
  <si>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</si>
  <si>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</si>
  <si>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</si>
  <si>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</si>
  <si>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</si>
  <si>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</si>
  <si>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</si>
  <si>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</si>
  <si>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</si>
  <si>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</si>
  <si>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</si>
  <si>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</si>
  <si>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</si>
  <si>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</si>
  <si>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</si>
  <si>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</si>
  <si>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</si>
  <si>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</si>
  <si>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</si>
  <si>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</si>
  <si>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</si>
  <si>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</si>
  <si>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</si>
  <si>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</si>
  <si>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</si>
  <si>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</si>
  <si>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</si>
  <si>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</si>
  <si>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</si>
  <si>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</si>
  <si>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</si>
  <si>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</si>
  <si>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</si>
  <si>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</si>
  <si>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Приложение 2</t>
  </si>
  <si>
    <t>к приказу</t>
  </si>
  <si>
    <t>Федеральной службы по тарифам</t>
  </si>
  <si>
    <t>от 24 октября 2014 г. N 1831-э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</si>
  <si>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</si>
  <si>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</si>
  <si>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</si>
  <si>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</si>
  <si>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</si>
  <si>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</si>
  <si>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</si>
  <si>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</si>
  <si>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</si>
  <si>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</si>
  <si>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</si>
  <si>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</si>
  <si>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</si>
  <si>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</si>
  <si>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</si>
  <si>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</si>
  <si>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</si>
  <si>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</si>
  <si>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</si>
  <si>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</si>
  <si>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</si>
  <si>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r>
      <t xml:space="preserve">Наименование организации:    </t>
    </r>
    <r>
      <rPr>
        <b/>
        <u val="single"/>
        <sz val="11"/>
        <rFont val="Calibri"/>
        <family val="2"/>
      </rPr>
      <t>ООО "Каскад-Энергосеть"</t>
    </r>
  </si>
  <si>
    <r>
      <t xml:space="preserve">ИНН:    </t>
    </r>
    <r>
      <rPr>
        <b/>
        <sz val="11"/>
        <rFont val="Calibri"/>
        <family val="2"/>
      </rPr>
      <t xml:space="preserve">4028033476     </t>
    </r>
  </si>
  <si>
    <r>
      <t xml:space="preserve">КПП:    </t>
    </r>
    <r>
      <rPr>
        <b/>
        <sz val="11"/>
        <rFont val="Calibri"/>
        <family val="2"/>
      </rPr>
      <t>402801001</t>
    </r>
  </si>
  <si>
    <t>руб./тыс. кВт.ч.</t>
  </si>
  <si>
    <t>Долгосрочный период регулирования: 2015 -2019 гг.</t>
  </si>
  <si>
    <t>Долгосрочный период регулирования: 2015 -2017 гг.</t>
  </si>
  <si>
    <t>Год 2016</t>
  </si>
  <si>
    <t>прочие неподконтрольные расходы (электроэнергия на хоз.нужды)</t>
  </si>
</sst>
</file>

<file path=xl/styles.xml><?xml version="1.0" encoding="utf-8"?>
<styleSheet xmlns="http://schemas.openxmlformats.org/spreadsheetml/2006/main">
  <numFmts count="1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"/>
    <numFmt numFmtId="16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42" applyFont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dovozov\AppData\Local\Microsoft\Windows\Temporary%20Internet%20Files\Content.Outlook\G1P61H6G\&#1055;&#1086;&#1076;&#1082;&#1086;&#1085;&#1090;&#1088;%20%20%202014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Расчет расходов"/>
    </sheetNames>
    <sheetDataSet>
      <sheetData sheetId="3">
        <row r="54">
          <cell r="H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A52">
      <selection activeCell="J68" sqref="J68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4" width="10.625" style="0" bestFit="1" customWidth="1"/>
    <col min="5" max="5" width="11.625" style="0" bestFit="1" customWidth="1"/>
    <col min="6" max="6" width="15.25390625" style="0" customWidth="1"/>
  </cols>
  <sheetData>
    <row r="1" ht="15">
      <c r="F1" s="7" t="s">
        <v>91</v>
      </c>
    </row>
    <row r="2" ht="15">
      <c r="F2" s="7" t="s">
        <v>92</v>
      </c>
    </row>
    <row r="3" ht="15">
      <c r="F3" s="7" t="s">
        <v>93</v>
      </c>
    </row>
    <row r="4" ht="15">
      <c r="F4" s="7" t="s">
        <v>94</v>
      </c>
    </row>
    <row r="5" ht="15">
      <c r="F5" s="5"/>
    </row>
    <row r="6" spans="1:6" ht="12.75" customHeight="1">
      <c r="A6" s="51" t="s">
        <v>86</v>
      </c>
      <c r="B6" s="51"/>
      <c r="C6" s="51"/>
      <c r="D6" s="51"/>
      <c r="E6" s="51"/>
      <c r="F6" s="51"/>
    </row>
    <row r="7" spans="1:6" ht="12.75" customHeight="1">
      <c r="A7" s="51" t="s">
        <v>87</v>
      </c>
      <c r="B7" s="51"/>
      <c r="C7" s="51"/>
      <c r="D7" s="51"/>
      <c r="E7" s="51"/>
      <c r="F7" s="51"/>
    </row>
    <row r="8" spans="1:6" ht="12.75" customHeight="1">
      <c r="A8" s="51" t="s">
        <v>88</v>
      </c>
      <c r="B8" s="51"/>
      <c r="C8" s="51"/>
      <c r="D8" s="51"/>
      <c r="E8" s="51"/>
      <c r="F8" s="51"/>
    </row>
    <row r="9" spans="1:6" ht="12.75" customHeight="1">
      <c r="A9" s="51" t="s">
        <v>89</v>
      </c>
      <c r="B9" s="51"/>
      <c r="C9" s="51"/>
      <c r="D9" s="51"/>
      <c r="E9" s="51"/>
      <c r="F9" s="51"/>
    </row>
    <row r="10" spans="1:6" ht="12.75" customHeight="1">
      <c r="A10" s="51" t="s">
        <v>90</v>
      </c>
      <c r="B10" s="51"/>
      <c r="C10" s="51"/>
      <c r="D10" s="51"/>
      <c r="E10" s="51"/>
      <c r="F10" s="51"/>
    </row>
    <row r="12" spans="1:6" ht="12.75" customHeight="1">
      <c r="A12" s="45" t="s">
        <v>116</v>
      </c>
      <c r="B12" s="45"/>
      <c r="C12" s="45"/>
      <c r="D12" s="45"/>
      <c r="E12" s="45"/>
      <c r="F12" s="45"/>
    </row>
    <row r="13" spans="1:6" ht="12.75" customHeight="1">
      <c r="A13" s="45" t="s">
        <v>117</v>
      </c>
      <c r="B13" s="45"/>
      <c r="C13" s="45"/>
      <c r="D13" s="45"/>
      <c r="E13" s="45"/>
      <c r="F13" s="45"/>
    </row>
    <row r="14" spans="1:6" ht="12.75" customHeight="1">
      <c r="A14" s="45" t="s">
        <v>118</v>
      </c>
      <c r="B14" s="45"/>
      <c r="C14" s="45"/>
      <c r="D14" s="45"/>
      <c r="E14" s="45"/>
      <c r="F14" s="45"/>
    </row>
    <row r="15" spans="1:6" ht="12.75" customHeight="1">
      <c r="A15" s="45" t="s">
        <v>120</v>
      </c>
      <c r="B15" s="45"/>
      <c r="C15" s="45"/>
      <c r="D15" s="45"/>
      <c r="E15" s="45"/>
      <c r="F15" s="45"/>
    </row>
    <row r="16" ht="13.5" thickBot="1"/>
    <row r="17" spans="1:6" ht="15.75" thickBot="1">
      <c r="A17" s="47" t="s">
        <v>20</v>
      </c>
      <c r="B17" s="47" t="s">
        <v>0</v>
      </c>
      <c r="C17" s="47" t="s">
        <v>21</v>
      </c>
      <c r="D17" s="49" t="s">
        <v>122</v>
      </c>
      <c r="E17" s="50"/>
      <c r="F17" s="47" t="s">
        <v>22</v>
      </c>
    </row>
    <row r="18" spans="1:6" ht="15.75" thickBot="1">
      <c r="A18" s="48"/>
      <c r="B18" s="48"/>
      <c r="C18" s="48"/>
      <c r="D18" s="6" t="s">
        <v>23</v>
      </c>
      <c r="E18" s="6" t="s">
        <v>24</v>
      </c>
      <c r="F18" s="48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>
      <c r="A20" s="8">
        <v>1</v>
      </c>
      <c r="B20" s="10" t="s">
        <v>27</v>
      </c>
      <c r="C20" s="14" t="s">
        <v>2</v>
      </c>
      <c r="D20" s="17">
        <f>D21+D35+897.41</f>
        <v>35851.8712</v>
      </c>
      <c r="E20" s="17">
        <f>E21+E35+E49</f>
        <v>39624.51899999999</v>
      </c>
      <c r="F20" s="3"/>
      <c r="I20" s="20"/>
    </row>
    <row r="21" spans="1:6" ht="15.75" thickBot="1">
      <c r="A21" s="9" t="s">
        <v>3</v>
      </c>
      <c r="B21" s="10" t="s">
        <v>28</v>
      </c>
      <c r="C21" s="14" t="s">
        <v>2</v>
      </c>
      <c r="D21" s="17">
        <f>D22+D27+D29+D33+D34</f>
        <v>13777.4546</v>
      </c>
      <c r="E21" s="17">
        <f>E22+E27+E29+E33+E34</f>
        <v>15295.518999999998</v>
      </c>
      <c r="F21" s="3"/>
    </row>
    <row r="22" spans="1:6" ht="15.75" thickBot="1">
      <c r="A22" s="9" t="s">
        <v>4</v>
      </c>
      <c r="B22" s="1" t="s">
        <v>5</v>
      </c>
      <c r="C22" s="14" t="s">
        <v>2</v>
      </c>
      <c r="D22" s="17">
        <f>D23+D24+D25</f>
        <v>4025.0861</v>
      </c>
      <c r="E22" s="16">
        <f>E23+E24+E25</f>
        <v>5518.23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3981.233</v>
      </c>
      <c r="E23" s="15">
        <v>5031.71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>
        <v>0</v>
      </c>
      <c r="E24" s="15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43.8531</v>
      </c>
      <c r="E25" s="15">
        <v>486.52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5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7">
        <v>8812.4831</v>
      </c>
      <c r="E27" s="15">
        <v>8985.63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5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22">
        <f>D30+D32</f>
        <v>829.1912</v>
      </c>
      <c r="E29" s="22">
        <f>E30+E32</f>
        <v>722.099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>
        <v>798.2107</v>
      </c>
      <c r="E30" s="16">
        <v>677.859</v>
      </c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5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6">
        <v>30.9805</v>
      </c>
      <c r="E32" s="15">
        <v>44.24</v>
      </c>
      <c r="F32" s="3"/>
    </row>
    <row r="33" spans="1:6" ht="30.75" thickBot="1">
      <c r="A33" s="9" t="s">
        <v>95</v>
      </c>
      <c r="B33" s="1" t="s">
        <v>42</v>
      </c>
      <c r="C33" s="14" t="s">
        <v>2</v>
      </c>
      <c r="D33" s="16"/>
      <c r="E33" s="15"/>
      <c r="F33" s="3"/>
    </row>
    <row r="34" spans="1:6" ht="15.75" thickBot="1">
      <c r="A34" s="9" t="s">
        <v>96</v>
      </c>
      <c r="B34" s="1" t="s">
        <v>43</v>
      </c>
      <c r="C34" s="14" t="s">
        <v>2</v>
      </c>
      <c r="D34" s="17">
        <v>110.6942</v>
      </c>
      <c r="E34" s="15">
        <v>69.56</v>
      </c>
      <c r="F34" s="3"/>
    </row>
    <row r="35" spans="1:9" ht="15.75" thickBot="1">
      <c r="A35" s="9" t="s">
        <v>97</v>
      </c>
      <c r="B35" s="10" t="s">
        <v>44</v>
      </c>
      <c r="C35" s="14" t="s">
        <v>2</v>
      </c>
      <c r="D35" s="17">
        <f>SUM(D36:D45)+D47+D48+D49</f>
        <v>21177.0066</v>
      </c>
      <c r="E35" s="17">
        <f>SUM(E36:E45)+E47+E48</f>
        <v>24328.999999999996</v>
      </c>
      <c r="F35" s="3"/>
      <c r="I35" s="20"/>
    </row>
    <row r="36" spans="1:6" ht="15.75" thickBot="1">
      <c r="A36" s="9" t="s">
        <v>98</v>
      </c>
      <c r="B36" s="1" t="s">
        <v>45</v>
      </c>
      <c r="C36" s="14" t="s">
        <v>2</v>
      </c>
      <c r="D36" s="16">
        <v>0</v>
      </c>
      <c r="E36" s="15"/>
      <c r="F36" s="3"/>
    </row>
    <row r="37" spans="1:6" ht="30.75" thickBot="1">
      <c r="A37" s="9" t="s">
        <v>99</v>
      </c>
      <c r="B37" s="1" t="s">
        <v>46</v>
      </c>
      <c r="C37" s="14" t="s">
        <v>2</v>
      </c>
      <c r="D37" s="16">
        <v>0</v>
      </c>
      <c r="E37" s="15"/>
      <c r="F37" s="3"/>
    </row>
    <row r="38" spans="1:6" ht="15.75" thickBot="1">
      <c r="A38" s="9" t="s">
        <v>100</v>
      </c>
      <c r="B38" s="1" t="s">
        <v>47</v>
      </c>
      <c r="C38" s="14" t="s">
        <v>2</v>
      </c>
      <c r="D38" s="21">
        <f>38.58+81.9378+184.3601</f>
        <v>304.87789999999995</v>
      </c>
      <c r="E38" s="15">
        <v>1877.34</v>
      </c>
      <c r="F38" s="3"/>
    </row>
    <row r="39" spans="1:6" ht="15.75" thickBot="1">
      <c r="A39" s="9" t="s">
        <v>101</v>
      </c>
      <c r="B39" s="1" t="s">
        <v>13</v>
      </c>
      <c r="C39" s="14" t="s">
        <v>2</v>
      </c>
      <c r="D39" s="21">
        <v>2678.9949</v>
      </c>
      <c r="E39" s="15">
        <v>2698.22</v>
      </c>
      <c r="F39" s="3"/>
    </row>
    <row r="40" spans="1:6" ht="30.75" thickBot="1">
      <c r="A40" s="9" t="s">
        <v>102</v>
      </c>
      <c r="B40" s="1" t="s">
        <v>48</v>
      </c>
      <c r="C40" s="14" t="s">
        <v>2</v>
      </c>
      <c r="D40" s="21">
        <v>0</v>
      </c>
      <c r="E40" s="15"/>
      <c r="F40" s="3"/>
    </row>
    <row r="41" spans="1:6" ht="15.75" thickBot="1">
      <c r="A41" s="9" t="s">
        <v>103</v>
      </c>
      <c r="B41" s="1" t="s">
        <v>49</v>
      </c>
      <c r="C41" s="14" t="s">
        <v>2</v>
      </c>
      <c r="D41" s="21">
        <v>17263.62</v>
      </c>
      <c r="E41" s="15">
        <v>18302.21</v>
      </c>
      <c r="F41" s="3"/>
    </row>
    <row r="42" spans="1:6" ht="15.75" thickBot="1">
      <c r="A42" s="9" t="s">
        <v>104</v>
      </c>
      <c r="B42" s="1" t="s">
        <v>50</v>
      </c>
      <c r="C42" s="14" t="s">
        <v>2</v>
      </c>
      <c r="D42" s="21">
        <v>0</v>
      </c>
      <c r="E42" s="15"/>
      <c r="F42" s="3"/>
    </row>
    <row r="43" spans="1:6" ht="15.75" thickBot="1">
      <c r="A43" s="9" t="s">
        <v>105</v>
      </c>
      <c r="B43" s="1" t="s">
        <v>14</v>
      </c>
      <c r="C43" s="14" t="s">
        <v>2</v>
      </c>
      <c r="D43" s="21">
        <v>199.5527</v>
      </c>
      <c r="E43" s="16">
        <v>0</v>
      </c>
      <c r="F43" s="3"/>
    </row>
    <row r="44" spans="1:6" ht="15.75" thickBot="1">
      <c r="A44" s="9" t="s">
        <v>106</v>
      </c>
      <c r="B44" s="1" t="s">
        <v>15</v>
      </c>
      <c r="C44" s="14" t="s">
        <v>2</v>
      </c>
      <c r="D44" s="23">
        <v>1451.4611</v>
      </c>
      <c r="E44" s="15">
        <v>1451.23</v>
      </c>
      <c r="F44" s="3"/>
    </row>
    <row r="45" spans="1:6" ht="45.75" thickBot="1">
      <c r="A45" s="9" t="s">
        <v>107</v>
      </c>
      <c r="B45" s="1" t="s">
        <v>51</v>
      </c>
      <c r="C45" s="14" t="s">
        <v>2</v>
      </c>
      <c r="D45" s="15"/>
      <c r="E45" s="15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15"/>
      <c r="F46" s="3"/>
    </row>
    <row r="47" spans="1:6" ht="75.75" thickBot="1">
      <c r="A47" s="9" t="s">
        <v>108</v>
      </c>
      <c r="B47" s="1" t="s">
        <v>55</v>
      </c>
      <c r="C47" s="14" t="s">
        <v>2</v>
      </c>
      <c r="D47" s="15"/>
      <c r="E47" s="15"/>
      <c r="F47" s="3"/>
    </row>
    <row r="48" spans="1:6" ht="15.75" thickBot="1">
      <c r="A48" s="9" t="s">
        <v>109</v>
      </c>
      <c r="B48" s="1" t="s">
        <v>56</v>
      </c>
      <c r="C48" s="14" t="s">
        <v>2</v>
      </c>
      <c r="D48" s="23"/>
      <c r="E48" s="15"/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>
        <f>-721.5</f>
        <v>-721.5</v>
      </c>
      <c r="E49" s="15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6">
        <f>D24+D28+D26</f>
        <v>0</v>
      </c>
      <c r="E50" s="15"/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f>D52*D54</f>
        <v>6469.749775</v>
      </c>
      <c r="E51" s="21">
        <f>E52*E54</f>
        <v>6080.069228400001</v>
      </c>
      <c r="F51" s="3"/>
    </row>
    <row r="52" spans="1:6" ht="15">
      <c r="A52" s="33" t="s">
        <v>3</v>
      </c>
      <c r="B52" s="4" t="s">
        <v>59</v>
      </c>
      <c r="C52" s="35" t="s">
        <v>61</v>
      </c>
      <c r="D52" s="37">
        <v>3.0955</v>
      </c>
      <c r="E52" s="39">
        <v>3.207735</v>
      </c>
      <c r="F52" s="41"/>
    </row>
    <row r="53" spans="1:6" ht="15.75" thickBot="1">
      <c r="A53" s="34"/>
      <c r="B53" s="1" t="s">
        <v>60</v>
      </c>
      <c r="C53" s="36"/>
      <c r="D53" s="38"/>
      <c r="E53" s="40"/>
      <c r="F53" s="42"/>
    </row>
    <row r="54" spans="1:6" ht="15">
      <c r="A54" s="33" t="s">
        <v>97</v>
      </c>
      <c r="B54" s="4" t="s">
        <v>59</v>
      </c>
      <c r="C54" s="35" t="s">
        <v>119</v>
      </c>
      <c r="D54" s="43">
        <f>(1985.48+2194.62)/2</f>
        <v>2090.05</v>
      </c>
      <c r="E54" s="39">
        <v>1895.44</v>
      </c>
      <c r="F54" s="41"/>
    </row>
    <row r="55" spans="1:6" ht="30.75" thickBot="1">
      <c r="A55" s="34"/>
      <c r="B55" s="1" t="s">
        <v>62</v>
      </c>
      <c r="C55" s="36"/>
      <c r="D55" s="44"/>
      <c r="E55" s="40"/>
      <c r="F55" s="42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3"/>
      <c r="F57" s="3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3"/>
      <c r="F58" s="3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"/>
      <c r="F59" s="3"/>
    </row>
    <row r="60" spans="1:6" ht="15.75" thickBot="1">
      <c r="A60" s="8">
        <v>3</v>
      </c>
      <c r="B60" s="1" t="s">
        <v>70</v>
      </c>
      <c r="C60" s="14" t="s">
        <v>71</v>
      </c>
      <c r="D60" s="16">
        <f>259.3634+76.278</f>
        <v>335.64140000000003</v>
      </c>
      <c r="E60" s="26">
        <v>345.608</v>
      </c>
      <c r="F60" s="3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"/>
      <c r="F61" s="3"/>
    </row>
    <row r="62" spans="1:6" ht="15.75" thickBot="1">
      <c r="A62" s="8">
        <v>4</v>
      </c>
      <c r="B62" s="1" t="s">
        <v>74</v>
      </c>
      <c r="C62" s="14" t="s">
        <v>71</v>
      </c>
      <c r="D62" s="15">
        <v>1647.44</v>
      </c>
      <c r="E62" s="3">
        <v>1692.62</v>
      </c>
      <c r="F62" s="3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"/>
      <c r="F63" s="3"/>
    </row>
    <row r="64" spans="1:6" ht="15.75" thickBot="1">
      <c r="A64" s="8">
        <v>5</v>
      </c>
      <c r="B64" s="1" t="s">
        <v>77</v>
      </c>
      <c r="C64" s="14" t="s">
        <v>78</v>
      </c>
      <c r="D64" s="15">
        <v>114.2</v>
      </c>
      <c r="E64" s="3">
        <v>119.795</v>
      </c>
      <c r="F64" s="3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"/>
      <c r="F65" s="3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"/>
      <c r="F66" s="3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3"/>
      <c r="F67" s="3"/>
    </row>
    <row r="68" spans="1:6" ht="15.75" thickBot="1">
      <c r="A68" s="9" t="s">
        <v>110</v>
      </c>
      <c r="B68" s="1" t="s">
        <v>84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45" t="s">
        <v>19</v>
      </c>
      <c r="B71" s="45"/>
      <c r="C71" s="45"/>
      <c r="D71" s="45"/>
      <c r="E71" s="45"/>
      <c r="F71" s="45"/>
    </row>
    <row r="72" spans="1:6" ht="65.25" customHeight="1">
      <c r="A72" s="46" t="s">
        <v>111</v>
      </c>
      <c r="B72" s="46"/>
      <c r="C72" s="46"/>
      <c r="D72" s="46"/>
      <c r="E72" s="46"/>
      <c r="F72" s="46"/>
    </row>
    <row r="73" spans="1:6" ht="26.25" customHeight="1">
      <c r="A73" s="46" t="s">
        <v>112</v>
      </c>
      <c r="B73" s="46"/>
      <c r="C73" s="46"/>
      <c r="D73" s="46"/>
      <c r="E73" s="46"/>
      <c r="F73" s="46"/>
    </row>
    <row r="74" spans="1:6" ht="30.75" customHeight="1">
      <c r="A74" s="46" t="s">
        <v>113</v>
      </c>
      <c r="B74" s="46"/>
      <c r="C74" s="46"/>
      <c r="D74" s="46"/>
      <c r="E74" s="46"/>
      <c r="F74" s="46"/>
    </row>
    <row r="75" spans="1:6" ht="31.5" customHeight="1">
      <c r="A75" s="32" t="s">
        <v>114</v>
      </c>
      <c r="B75" s="32"/>
      <c r="C75" s="32"/>
      <c r="D75" s="32"/>
      <c r="E75" s="32"/>
      <c r="F75" s="32"/>
    </row>
    <row r="76" spans="1:6" ht="29.25" customHeight="1">
      <c r="A76" s="32" t="s">
        <v>115</v>
      </c>
      <c r="B76" s="32"/>
      <c r="C76" s="32"/>
      <c r="D76" s="32"/>
      <c r="E76" s="32"/>
      <c r="F76" s="32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76"/>
  <sheetViews>
    <sheetView tabSelected="1" zoomScalePageLayoutView="0" workbookViewId="0" topLeftCell="A52">
      <selection activeCell="H68" sqref="H68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5" width="11.75390625" style="0" customWidth="1"/>
    <col min="6" max="6" width="15.25390625" style="0" customWidth="1"/>
  </cols>
  <sheetData>
    <row r="1" ht="15">
      <c r="F1" s="7" t="s">
        <v>91</v>
      </c>
    </row>
    <row r="2" ht="15">
      <c r="F2" s="7" t="s">
        <v>92</v>
      </c>
    </row>
    <row r="3" ht="15">
      <c r="F3" s="7" t="s">
        <v>93</v>
      </c>
    </row>
    <row r="4" ht="15">
      <c r="F4" s="7" t="s">
        <v>94</v>
      </c>
    </row>
    <row r="5" ht="15">
      <c r="F5" s="5"/>
    </row>
    <row r="6" spans="1:6" ht="12.75" customHeight="1">
      <c r="A6" s="51" t="s">
        <v>86</v>
      </c>
      <c r="B6" s="51"/>
      <c r="C6" s="51"/>
      <c r="D6" s="51"/>
      <c r="E6" s="51"/>
      <c r="F6" s="51"/>
    </row>
    <row r="7" spans="1:6" ht="12.75" customHeight="1">
      <c r="A7" s="51" t="s">
        <v>87</v>
      </c>
      <c r="B7" s="51"/>
      <c r="C7" s="51"/>
      <c r="D7" s="51"/>
      <c r="E7" s="51"/>
      <c r="F7" s="51"/>
    </row>
    <row r="8" spans="1:6" ht="12.75" customHeight="1">
      <c r="A8" s="51" t="s">
        <v>88</v>
      </c>
      <c r="B8" s="51"/>
      <c r="C8" s="51"/>
      <c r="D8" s="51"/>
      <c r="E8" s="51"/>
      <c r="F8" s="51"/>
    </row>
    <row r="9" spans="1:6" ht="12.75" customHeight="1">
      <c r="A9" s="51" t="s">
        <v>89</v>
      </c>
      <c r="B9" s="51"/>
      <c r="C9" s="51"/>
      <c r="D9" s="51"/>
      <c r="E9" s="51"/>
      <c r="F9" s="51"/>
    </row>
    <row r="10" spans="1:6" ht="12.75" customHeight="1">
      <c r="A10" s="51" t="s">
        <v>90</v>
      </c>
      <c r="B10" s="51"/>
      <c r="C10" s="51"/>
      <c r="D10" s="51"/>
      <c r="E10" s="51"/>
      <c r="F10" s="51"/>
    </row>
    <row r="12" spans="1:6" ht="12.75" customHeight="1">
      <c r="A12" s="45" t="s">
        <v>116</v>
      </c>
      <c r="B12" s="45"/>
      <c r="C12" s="45"/>
      <c r="D12" s="45"/>
      <c r="E12" s="45"/>
      <c r="F12" s="45"/>
    </row>
    <row r="13" spans="1:6" ht="12.75" customHeight="1">
      <c r="A13" s="45" t="s">
        <v>117</v>
      </c>
      <c r="B13" s="45"/>
      <c r="C13" s="45"/>
      <c r="D13" s="45"/>
      <c r="E13" s="45"/>
      <c r="F13" s="45"/>
    </row>
    <row r="14" spans="1:6" ht="12.75" customHeight="1">
      <c r="A14" s="45" t="s">
        <v>118</v>
      </c>
      <c r="B14" s="45"/>
      <c r="C14" s="45"/>
      <c r="D14" s="45"/>
      <c r="E14" s="45"/>
      <c r="F14" s="45"/>
    </row>
    <row r="15" spans="1:6" ht="12.75" customHeight="1">
      <c r="A15" s="45" t="s">
        <v>120</v>
      </c>
      <c r="B15" s="45"/>
      <c r="C15" s="45"/>
      <c r="D15" s="45"/>
      <c r="E15" s="45"/>
      <c r="F15" s="45"/>
    </row>
    <row r="16" ht="13.5" thickBot="1"/>
    <row r="17" spans="1:6" ht="15.75" thickBot="1">
      <c r="A17" s="47" t="s">
        <v>20</v>
      </c>
      <c r="B17" s="47" t="s">
        <v>0</v>
      </c>
      <c r="C17" s="47" t="s">
        <v>21</v>
      </c>
      <c r="D17" s="49" t="s">
        <v>122</v>
      </c>
      <c r="E17" s="50"/>
      <c r="F17" s="47" t="s">
        <v>22</v>
      </c>
    </row>
    <row r="18" spans="1:6" ht="15.75" thickBot="1">
      <c r="A18" s="48"/>
      <c r="B18" s="48"/>
      <c r="C18" s="48"/>
      <c r="D18" s="6" t="s">
        <v>23</v>
      </c>
      <c r="E18" s="6" t="s">
        <v>24</v>
      </c>
      <c r="F18" s="48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D21+D35+D49-2655.72</f>
        <v>245925.81000000003</v>
      </c>
      <c r="E20" s="17">
        <f>E21+E35+E49</f>
        <v>377402.18399999995</v>
      </c>
      <c r="F20" s="18"/>
    </row>
    <row r="21" spans="1:6" ht="15.75" thickBot="1">
      <c r="A21" s="9" t="s">
        <v>3</v>
      </c>
      <c r="B21" s="10" t="s">
        <v>28</v>
      </c>
      <c r="C21" s="14" t="s">
        <v>2</v>
      </c>
      <c r="D21" s="17">
        <f>D22+D27+D29+D33+D34</f>
        <v>64713.39000000001</v>
      </c>
      <c r="E21" s="17">
        <f>E22+E27+E29+E33+E34</f>
        <v>100024.484</v>
      </c>
      <c r="F21" s="18"/>
    </row>
    <row r="22" spans="1:6" ht="15.75" thickBot="1">
      <c r="A22" s="9" t="s">
        <v>4</v>
      </c>
      <c r="B22" s="1" t="s">
        <v>5</v>
      </c>
      <c r="C22" s="14" t="s">
        <v>2</v>
      </c>
      <c r="D22" s="17">
        <f>D23+D24+D25</f>
        <v>39300.55</v>
      </c>
      <c r="E22" s="16">
        <f>E23+E24+E25</f>
        <v>64420.528999999995</v>
      </c>
      <c r="F22" s="18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9644.66</v>
      </c>
      <c r="E23" s="18">
        <v>3810.7</v>
      </c>
      <c r="F23" s="18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18"/>
      <c r="F24" s="18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29655.89</v>
      </c>
      <c r="E25" s="29">
        <v>60609.829</v>
      </c>
      <c r="F25" s="18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8"/>
      <c r="F26" s="18"/>
    </row>
    <row r="27" spans="1:6" ht="15.75" thickBot="1">
      <c r="A27" s="9" t="s">
        <v>8</v>
      </c>
      <c r="B27" s="1" t="s">
        <v>9</v>
      </c>
      <c r="C27" s="14" t="s">
        <v>2</v>
      </c>
      <c r="D27" s="16">
        <v>13487.36</v>
      </c>
      <c r="E27" s="18">
        <v>31943.22</v>
      </c>
      <c r="F27" s="18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8"/>
      <c r="F28" s="18"/>
    </row>
    <row r="29" spans="1:6" ht="15.75" thickBot="1">
      <c r="A29" s="9" t="s">
        <v>11</v>
      </c>
      <c r="B29" s="1" t="s">
        <v>35</v>
      </c>
      <c r="C29" s="14" t="s">
        <v>2</v>
      </c>
      <c r="D29" s="17">
        <f>SUM(D30:D32)</f>
        <v>11521.5</v>
      </c>
      <c r="E29" s="16">
        <f>SUM(E30:E32)</f>
        <v>3260.55</v>
      </c>
      <c r="F29" s="18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18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8"/>
      <c r="F31" s="18"/>
    </row>
    <row r="32" spans="1:6" ht="15.75" thickBot="1">
      <c r="A32" s="8" t="s">
        <v>40</v>
      </c>
      <c r="B32" s="1" t="s">
        <v>41</v>
      </c>
      <c r="C32" s="14" t="s">
        <v>2</v>
      </c>
      <c r="D32" s="16">
        <f>10640.41+94.3+786.79</f>
        <v>11521.5</v>
      </c>
      <c r="E32" s="16">
        <v>3260.55</v>
      </c>
      <c r="F32" s="18"/>
    </row>
    <row r="33" spans="1:6" ht="30.75" thickBot="1">
      <c r="A33" s="9" t="s">
        <v>95</v>
      </c>
      <c r="B33" s="1" t="s">
        <v>42</v>
      </c>
      <c r="C33" s="14" t="s">
        <v>2</v>
      </c>
      <c r="D33" s="16"/>
      <c r="E33" s="18"/>
      <c r="F33" s="18"/>
    </row>
    <row r="34" spans="1:6" ht="15.75" thickBot="1">
      <c r="A34" s="9" t="s">
        <v>96</v>
      </c>
      <c r="B34" s="1" t="s">
        <v>43</v>
      </c>
      <c r="C34" s="14" t="s">
        <v>2</v>
      </c>
      <c r="D34" s="16">
        <v>403.98</v>
      </c>
      <c r="E34" s="29">
        <v>400.185</v>
      </c>
      <c r="F34" s="18"/>
    </row>
    <row r="35" spans="1:6" ht="15.75" thickBot="1">
      <c r="A35" s="9" t="s">
        <v>97</v>
      </c>
      <c r="B35" s="10" t="s">
        <v>44</v>
      </c>
      <c r="C35" s="14" t="s">
        <v>2</v>
      </c>
      <c r="D35" s="17">
        <f>SUM(D36:D45)+D47+D48</f>
        <v>183868.14</v>
      </c>
      <c r="E35" s="17">
        <f>SUM(E36:E45)+E47+E48</f>
        <v>277377.69999999995</v>
      </c>
      <c r="F35" s="18"/>
    </row>
    <row r="36" spans="1:6" ht="15.75" thickBot="1">
      <c r="A36" s="9" t="s">
        <v>98</v>
      </c>
      <c r="B36" s="1" t="s">
        <v>45</v>
      </c>
      <c r="C36" s="14" t="s">
        <v>2</v>
      </c>
      <c r="D36" s="16">
        <v>2192.57</v>
      </c>
      <c r="E36" s="18">
        <v>2129.8</v>
      </c>
      <c r="F36" s="18"/>
    </row>
    <row r="37" spans="1:6" ht="30.75" thickBot="1">
      <c r="A37" s="9" t="s">
        <v>99</v>
      </c>
      <c r="B37" s="1" t="s">
        <v>46</v>
      </c>
      <c r="C37" s="14" t="s">
        <v>2</v>
      </c>
      <c r="D37" s="16"/>
      <c r="E37" s="18"/>
      <c r="F37" s="18"/>
    </row>
    <row r="38" spans="1:6" ht="15.75" thickBot="1">
      <c r="A38" s="9" t="s">
        <v>100</v>
      </c>
      <c r="B38" s="1" t="s">
        <v>47</v>
      </c>
      <c r="C38" s="14" t="s">
        <v>2</v>
      </c>
      <c r="D38" s="16">
        <v>7443.37</v>
      </c>
      <c r="E38" s="16">
        <v>81547.97</v>
      </c>
      <c r="F38" s="18"/>
    </row>
    <row r="39" spans="1:6" ht="15.75" thickBot="1">
      <c r="A39" s="9" t="s">
        <v>101</v>
      </c>
      <c r="B39" s="1" t="s">
        <v>13</v>
      </c>
      <c r="C39" s="14" t="s">
        <v>2</v>
      </c>
      <c r="D39" s="19">
        <v>4100.16</v>
      </c>
      <c r="E39" s="19">
        <v>9694.8</v>
      </c>
      <c r="F39" s="18"/>
    </row>
    <row r="40" spans="1:6" ht="30.75" thickBot="1">
      <c r="A40" s="9" t="s">
        <v>102</v>
      </c>
      <c r="B40" s="1" t="s">
        <v>48</v>
      </c>
      <c r="C40" s="14" t="s">
        <v>2</v>
      </c>
      <c r="D40" s="15"/>
      <c r="E40" s="18"/>
      <c r="F40" s="18"/>
    </row>
    <row r="41" spans="1:6" ht="15.75" thickBot="1">
      <c r="A41" s="9" t="s">
        <v>103</v>
      </c>
      <c r="B41" s="1" t="s">
        <v>49</v>
      </c>
      <c r="C41" s="14" t="s">
        <v>2</v>
      </c>
      <c r="D41" s="19">
        <v>164797.78</v>
      </c>
      <c r="E41" s="30">
        <v>178159.53</v>
      </c>
      <c r="F41" s="18"/>
    </row>
    <row r="42" spans="1:6" ht="15.75" thickBot="1">
      <c r="A42" s="9" t="s">
        <v>104</v>
      </c>
      <c r="B42" s="1" t="s">
        <v>50</v>
      </c>
      <c r="C42" s="14" t="s">
        <v>2</v>
      </c>
      <c r="D42" s="15"/>
      <c r="E42" s="18"/>
      <c r="F42" s="18"/>
    </row>
    <row r="43" spans="1:6" ht="15.75" thickBot="1">
      <c r="A43" s="9" t="s">
        <v>105</v>
      </c>
      <c r="B43" s="1" t="s">
        <v>14</v>
      </c>
      <c r="C43" s="14" t="s">
        <v>2</v>
      </c>
      <c r="D43" s="15">
        <v>0</v>
      </c>
      <c r="E43" s="15">
        <f>'[1]Расчет расходов'!H54</f>
        <v>0</v>
      </c>
      <c r="F43" s="18"/>
    </row>
    <row r="44" spans="1:6" ht="15.75" thickBot="1">
      <c r="A44" s="9" t="s">
        <v>106</v>
      </c>
      <c r="B44" s="1" t="s">
        <v>15</v>
      </c>
      <c r="C44" s="14" t="s">
        <v>2</v>
      </c>
      <c r="D44" s="19">
        <v>5334.26</v>
      </c>
      <c r="E44" s="19">
        <v>5845.6</v>
      </c>
      <c r="F44" s="18"/>
    </row>
    <row r="45" spans="1:6" ht="45.75" thickBot="1">
      <c r="A45" s="9" t="s">
        <v>107</v>
      </c>
      <c r="B45" s="1" t="s">
        <v>51</v>
      </c>
      <c r="C45" s="14" t="s">
        <v>2</v>
      </c>
      <c r="D45" s="15"/>
      <c r="E45" s="18"/>
      <c r="F45" s="18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18"/>
      <c r="F46" s="18"/>
    </row>
    <row r="47" spans="1:6" ht="75.75" thickBot="1">
      <c r="A47" s="9" t="s">
        <v>108</v>
      </c>
      <c r="B47" s="1" t="s">
        <v>55</v>
      </c>
      <c r="C47" s="14" t="s">
        <v>2</v>
      </c>
      <c r="D47" s="15"/>
      <c r="E47" s="18"/>
      <c r="F47" s="18"/>
    </row>
    <row r="48" spans="1:6" ht="15.75" thickBot="1">
      <c r="A48" s="9" t="s">
        <v>109</v>
      </c>
      <c r="B48" s="1" t="s">
        <v>56</v>
      </c>
      <c r="C48" s="14" t="s">
        <v>2</v>
      </c>
      <c r="D48" s="15"/>
      <c r="E48" s="18"/>
      <c r="F48" s="18"/>
    </row>
    <row r="49" spans="1:6" ht="30.75" thickBot="1">
      <c r="A49" s="9" t="s">
        <v>12</v>
      </c>
      <c r="B49" s="1" t="s">
        <v>16</v>
      </c>
      <c r="C49" s="14" t="s">
        <v>2</v>
      </c>
      <c r="D49" s="15"/>
      <c r="E49" s="18"/>
      <c r="F49" s="18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18"/>
      <c r="F50" s="18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v>43775.07</v>
      </c>
      <c r="E51" s="16">
        <f>E52*E54</f>
        <v>16962.70174275</v>
      </c>
      <c r="F51" s="18"/>
    </row>
    <row r="52" spans="1:6" ht="15">
      <c r="A52" s="33" t="s">
        <v>3</v>
      </c>
      <c r="B52" s="4" t="s">
        <v>59</v>
      </c>
      <c r="C52" s="35" t="s">
        <v>61</v>
      </c>
      <c r="D52" s="39">
        <v>21.68</v>
      </c>
      <c r="E52" s="39">
        <v>7.795825</v>
      </c>
      <c r="F52" s="52"/>
    </row>
    <row r="53" spans="1:6" ht="15.75" thickBot="1">
      <c r="A53" s="34"/>
      <c r="B53" s="1" t="s">
        <v>60</v>
      </c>
      <c r="C53" s="36"/>
      <c r="D53" s="40"/>
      <c r="E53" s="40"/>
      <c r="F53" s="53"/>
    </row>
    <row r="54" spans="1:6" ht="15">
      <c r="A54" s="33" t="s">
        <v>97</v>
      </c>
      <c r="B54" s="4" t="s">
        <v>59</v>
      </c>
      <c r="C54" s="35" t="s">
        <v>119</v>
      </c>
      <c r="D54" s="39">
        <v>2019.04</v>
      </c>
      <c r="E54" s="39">
        <v>2175.87</v>
      </c>
      <c r="F54" s="52"/>
    </row>
    <row r="55" spans="1:6" ht="30.75" thickBot="1">
      <c r="A55" s="34"/>
      <c r="B55" s="1" t="s">
        <v>62</v>
      </c>
      <c r="C55" s="36"/>
      <c r="D55" s="40"/>
      <c r="E55" s="40"/>
      <c r="F55" s="53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18"/>
      <c r="F57" s="18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18"/>
      <c r="F58" s="18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1"/>
      <c r="F59" s="18"/>
    </row>
    <row r="60" spans="1:6" ht="15.75" thickBot="1">
      <c r="A60" s="8">
        <v>3</v>
      </c>
      <c r="B60" s="1" t="s">
        <v>70</v>
      </c>
      <c r="C60" s="14" t="s">
        <v>71</v>
      </c>
      <c r="D60" s="15">
        <f>167.962+597.345+79.677</f>
        <v>844.984</v>
      </c>
      <c r="E60" s="31">
        <v>2592.77</v>
      </c>
      <c r="F60" s="18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1"/>
      <c r="F61" s="18"/>
    </row>
    <row r="62" spans="1:6" ht="15.75" thickBot="1">
      <c r="A62" s="8">
        <v>4</v>
      </c>
      <c r="B62" s="1" t="s">
        <v>74</v>
      </c>
      <c r="C62" s="14" t="s">
        <v>71</v>
      </c>
      <c r="D62" s="15">
        <f>105.2+3222.4</f>
        <v>3327.6</v>
      </c>
      <c r="E62" s="31">
        <v>8202.8</v>
      </c>
      <c r="F62" s="18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1"/>
      <c r="F63" s="18"/>
    </row>
    <row r="64" spans="1:6" ht="15.75" thickBot="1">
      <c r="A64" s="8">
        <v>5</v>
      </c>
      <c r="B64" s="1" t="s">
        <v>77</v>
      </c>
      <c r="C64" s="14" t="s">
        <v>78</v>
      </c>
      <c r="D64" s="15">
        <v>47.989</v>
      </c>
      <c r="E64" s="31">
        <v>747.54</v>
      </c>
      <c r="F64" s="18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1"/>
      <c r="F65" s="18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1"/>
      <c r="F66" s="18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18"/>
      <c r="F67" s="18"/>
    </row>
    <row r="68" spans="1:6" ht="15.75" thickBot="1">
      <c r="A68" s="9" t="s">
        <v>110</v>
      </c>
      <c r="B68" s="1" t="s">
        <v>84</v>
      </c>
      <c r="C68" s="14" t="s">
        <v>2</v>
      </c>
      <c r="D68" s="15"/>
      <c r="E68" s="18"/>
      <c r="F68" s="18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45" t="s">
        <v>19</v>
      </c>
      <c r="B71" s="45"/>
      <c r="C71" s="45"/>
      <c r="D71" s="45"/>
      <c r="E71" s="45"/>
      <c r="F71" s="45"/>
    </row>
    <row r="72" spans="1:6" ht="65.25" customHeight="1">
      <c r="A72" s="46" t="s">
        <v>111</v>
      </c>
      <c r="B72" s="46"/>
      <c r="C72" s="46"/>
      <c r="D72" s="46"/>
      <c r="E72" s="46"/>
      <c r="F72" s="46"/>
    </row>
    <row r="73" spans="1:6" ht="15">
      <c r="A73" s="46" t="s">
        <v>112</v>
      </c>
      <c r="B73" s="46"/>
      <c r="C73" s="46"/>
      <c r="D73" s="46"/>
      <c r="E73" s="46"/>
      <c r="F73" s="46"/>
    </row>
    <row r="74" spans="1:6" ht="30.75" customHeight="1">
      <c r="A74" s="46" t="s">
        <v>113</v>
      </c>
      <c r="B74" s="46"/>
      <c r="C74" s="46"/>
      <c r="D74" s="46"/>
      <c r="E74" s="46"/>
      <c r="F74" s="46"/>
    </row>
    <row r="75" spans="1:6" ht="31.5" customHeight="1">
      <c r="A75" s="32" t="s">
        <v>114</v>
      </c>
      <c r="B75" s="32"/>
      <c r="C75" s="32"/>
      <c r="D75" s="32"/>
      <c r="E75" s="32"/>
      <c r="F75" s="32"/>
    </row>
    <row r="76" spans="1:6" ht="29.25" customHeight="1">
      <c r="A76" s="32" t="s">
        <v>115</v>
      </c>
      <c r="B76" s="32"/>
      <c r="C76" s="32"/>
      <c r="D76" s="32"/>
      <c r="E76" s="32"/>
      <c r="F76" s="32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A51">
      <selection activeCell="D25" sqref="D25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4" width="9.625" style="0" bestFit="1" customWidth="1"/>
    <col min="5" max="5" width="9.25390625" style="0" bestFit="1" customWidth="1"/>
    <col min="6" max="6" width="15.25390625" style="0" customWidth="1"/>
  </cols>
  <sheetData>
    <row r="1" ht="15">
      <c r="F1" s="7" t="s">
        <v>91</v>
      </c>
    </row>
    <row r="2" ht="15">
      <c r="F2" s="7" t="s">
        <v>92</v>
      </c>
    </row>
    <row r="3" ht="15">
      <c r="F3" s="7" t="s">
        <v>93</v>
      </c>
    </row>
    <row r="4" ht="15">
      <c r="F4" s="7" t="s">
        <v>94</v>
      </c>
    </row>
    <row r="5" ht="15">
      <c r="F5" s="5"/>
    </row>
    <row r="6" spans="1:6" ht="12.75" customHeight="1">
      <c r="A6" s="51" t="s">
        <v>86</v>
      </c>
      <c r="B6" s="51"/>
      <c r="C6" s="51"/>
      <c r="D6" s="51"/>
      <c r="E6" s="51"/>
      <c r="F6" s="51"/>
    </row>
    <row r="7" spans="1:6" ht="12.75" customHeight="1">
      <c r="A7" s="51" t="s">
        <v>87</v>
      </c>
      <c r="B7" s="51"/>
      <c r="C7" s="51"/>
      <c r="D7" s="51"/>
      <c r="E7" s="51"/>
      <c r="F7" s="51"/>
    </row>
    <row r="8" spans="1:6" ht="12.75" customHeight="1">
      <c r="A8" s="51" t="s">
        <v>88</v>
      </c>
      <c r="B8" s="51"/>
      <c r="C8" s="51"/>
      <c r="D8" s="51"/>
      <c r="E8" s="51"/>
      <c r="F8" s="51"/>
    </row>
    <row r="9" spans="1:6" ht="12.75" customHeight="1">
      <c r="A9" s="51" t="s">
        <v>89</v>
      </c>
      <c r="B9" s="51"/>
      <c r="C9" s="51"/>
      <c r="D9" s="51"/>
      <c r="E9" s="51"/>
      <c r="F9" s="51"/>
    </row>
    <row r="10" spans="1:6" ht="12.75" customHeight="1">
      <c r="A10" s="51" t="s">
        <v>90</v>
      </c>
      <c r="B10" s="51"/>
      <c r="C10" s="51"/>
      <c r="D10" s="51"/>
      <c r="E10" s="51"/>
      <c r="F10" s="51"/>
    </row>
    <row r="12" spans="1:6" ht="12.75" customHeight="1">
      <c r="A12" s="45" t="s">
        <v>116</v>
      </c>
      <c r="B12" s="45"/>
      <c r="C12" s="45"/>
      <c r="D12" s="45"/>
      <c r="E12" s="45"/>
      <c r="F12" s="45"/>
    </row>
    <row r="13" spans="1:6" ht="12.75" customHeight="1">
      <c r="A13" s="45" t="s">
        <v>117</v>
      </c>
      <c r="B13" s="45"/>
      <c r="C13" s="45"/>
      <c r="D13" s="45"/>
      <c r="E13" s="45"/>
      <c r="F13" s="45"/>
    </row>
    <row r="14" spans="1:6" ht="12.75" customHeight="1">
      <c r="A14" s="45" t="s">
        <v>118</v>
      </c>
      <c r="B14" s="45"/>
      <c r="C14" s="45"/>
      <c r="D14" s="45"/>
      <c r="E14" s="45"/>
      <c r="F14" s="45"/>
    </row>
    <row r="15" spans="1:6" ht="12.75" customHeight="1">
      <c r="A15" s="45" t="s">
        <v>121</v>
      </c>
      <c r="B15" s="45"/>
      <c r="C15" s="45"/>
      <c r="D15" s="45"/>
      <c r="E15" s="45"/>
      <c r="F15" s="45"/>
    </row>
    <row r="16" ht="13.5" thickBot="1"/>
    <row r="17" spans="1:6" ht="15.75" thickBot="1">
      <c r="A17" s="47" t="s">
        <v>20</v>
      </c>
      <c r="B17" s="47" t="s">
        <v>0</v>
      </c>
      <c r="C17" s="47" t="s">
        <v>21</v>
      </c>
      <c r="D17" s="49" t="s">
        <v>122</v>
      </c>
      <c r="E17" s="50"/>
      <c r="F17" s="47" t="s">
        <v>22</v>
      </c>
    </row>
    <row r="18" spans="1:6" ht="30.75" thickBot="1">
      <c r="A18" s="48"/>
      <c r="B18" s="48"/>
      <c r="C18" s="48"/>
      <c r="D18" s="6" t="s">
        <v>23</v>
      </c>
      <c r="E18" s="6" t="s">
        <v>24</v>
      </c>
      <c r="F18" s="48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D21+D35+D49-1295.19</f>
        <v>28640.309999999998</v>
      </c>
      <c r="E20" s="17">
        <f>E21+E35+E49</f>
        <v>30516.891</v>
      </c>
      <c r="F20" s="3"/>
    </row>
    <row r="21" spans="1:9" ht="15.75" thickBot="1">
      <c r="A21" s="9" t="s">
        <v>3</v>
      </c>
      <c r="B21" s="10" t="s">
        <v>28</v>
      </c>
      <c r="C21" s="14" t="s">
        <v>2</v>
      </c>
      <c r="D21" s="17">
        <f>D22+D27+D29+D33+D34</f>
        <v>1192.78</v>
      </c>
      <c r="E21" s="17">
        <f>E22+E27+E29+E33+E34</f>
        <v>1442.261</v>
      </c>
      <c r="F21" s="3"/>
      <c r="I21" s="20"/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142.83</v>
      </c>
      <c r="E22" s="16">
        <f>E23+E24+E25</f>
        <v>152.5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0</v>
      </c>
      <c r="E23" s="16">
        <v>152.5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16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142.83</v>
      </c>
      <c r="E25" s="16"/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6">
        <v>1021.4</v>
      </c>
      <c r="E27" s="16">
        <v>914.815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16">
        <v>0</v>
      </c>
      <c r="E29" s="16">
        <v>335.6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6"/>
      <c r="E32" s="16"/>
      <c r="F32" s="3"/>
    </row>
    <row r="33" spans="1:6" ht="30.75" thickBot="1">
      <c r="A33" s="9" t="s">
        <v>95</v>
      </c>
      <c r="B33" s="1" t="s">
        <v>42</v>
      </c>
      <c r="C33" s="14" t="s">
        <v>2</v>
      </c>
      <c r="D33" s="16"/>
      <c r="E33" s="16"/>
      <c r="F33" s="3"/>
    </row>
    <row r="34" spans="1:6" ht="15.75" thickBot="1">
      <c r="A34" s="9" t="s">
        <v>96</v>
      </c>
      <c r="B34" s="1" t="s">
        <v>43</v>
      </c>
      <c r="C34" s="14" t="s">
        <v>2</v>
      </c>
      <c r="D34" s="16">
        <v>28.55</v>
      </c>
      <c r="E34" s="16">
        <v>39.346</v>
      </c>
      <c r="F34" s="3"/>
    </row>
    <row r="35" spans="1:6" ht="15.75" thickBot="1">
      <c r="A35" s="9" t="s">
        <v>97</v>
      </c>
      <c r="B35" s="10" t="s">
        <v>44</v>
      </c>
      <c r="C35" s="14" t="s">
        <v>2</v>
      </c>
      <c r="D35" s="17">
        <f>SUM(D36:D45)+D47+D48</f>
        <v>28742.719999999998</v>
      </c>
      <c r="E35" s="28">
        <f>SUM(E36:E45)+E47+E48</f>
        <v>29074.63</v>
      </c>
      <c r="F35" s="3"/>
    </row>
    <row r="36" spans="1:6" ht="15.75" thickBot="1">
      <c r="A36" s="9" t="s">
        <v>98</v>
      </c>
      <c r="B36" s="1" t="s">
        <v>45</v>
      </c>
      <c r="C36" s="14" t="s">
        <v>2</v>
      </c>
      <c r="D36" s="16"/>
      <c r="E36" s="16"/>
      <c r="F36" s="3"/>
    </row>
    <row r="37" spans="1:6" ht="30.75" thickBot="1">
      <c r="A37" s="9" t="s">
        <v>99</v>
      </c>
      <c r="B37" s="1" t="s">
        <v>46</v>
      </c>
      <c r="C37" s="14" t="s">
        <v>2</v>
      </c>
      <c r="D37" s="16"/>
      <c r="E37" s="16"/>
      <c r="F37" s="3"/>
    </row>
    <row r="38" spans="1:6" ht="15.75" thickBot="1">
      <c r="A38" s="9" t="s">
        <v>100</v>
      </c>
      <c r="B38" s="1" t="s">
        <v>47</v>
      </c>
      <c r="C38" s="14" t="s">
        <v>2</v>
      </c>
      <c r="D38" s="16"/>
      <c r="E38" s="27">
        <v>118.75</v>
      </c>
      <c r="F38" s="3"/>
    </row>
    <row r="39" spans="1:6" ht="15.75" thickBot="1">
      <c r="A39" s="9" t="s">
        <v>101</v>
      </c>
      <c r="B39" s="1" t="s">
        <v>13</v>
      </c>
      <c r="C39" s="14" t="s">
        <v>2</v>
      </c>
      <c r="D39" s="15">
        <v>310.51</v>
      </c>
      <c r="E39" s="27">
        <v>278.05</v>
      </c>
      <c r="F39" s="3"/>
    </row>
    <row r="40" spans="1:6" ht="30.75" thickBot="1">
      <c r="A40" s="9" t="s">
        <v>102</v>
      </c>
      <c r="B40" s="1" t="s">
        <v>48</v>
      </c>
      <c r="C40" s="14" t="s">
        <v>2</v>
      </c>
      <c r="D40" s="15"/>
      <c r="E40" s="16"/>
      <c r="F40" s="3"/>
    </row>
    <row r="41" spans="1:6" ht="15.75" thickBot="1">
      <c r="A41" s="9" t="s">
        <v>103</v>
      </c>
      <c r="B41" s="1" t="s">
        <v>49</v>
      </c>
      <c r="C41" s="14" t="s">
        <v>2</v>
      </c>
      <c r="D41" s="21">
        <v>28272.42</v>
      </c>
      <c r="E41" s="16">
        <v>28275.7</v>
      </c>
      <c r="F41" s="3"/>
    </row>
    <row r="42" spans="1:6" ht="15.75" thickBot="1">
      <c r="A42" s="9" t="s">
        <v>104</v>
      </c>
      <c r="B42" s="1" t="s">
        <v>50</v>
      </c>
      <c r="C42" s="14" t="s">
        <v>2</v>
      </c>
      <c r="D42" s="16"/>
      <c r="E42" s="16"/>
      <c r="F42" s="3"/>
    </row>
    <row r="43" spans="1:6" ht="15.75" thickBot="1">
      <c r="A43" s="9" t="s">
        <v>105</v>
      </c>
      <c r="B43" s="1" t="s">
        <v>14</v>
      </c>
      <c r="C43" s="14" t="s">
        <v>2</v>
      </c>
      <c r="D43" s="16">
        <v>0</v>
      </c>
      <c r="E43" s="16"/>
      <c r="F43" s="3"/>
    </row>
    <row r="44" spans="1:6" ht="15.75" thickBot="1">
      <c r="A44" s="9" t="s">
        <v>106</v>
      </c>
      <c r="B44" s="1" t="s">
        <v>15</v>
      </c>
      <c r="C44" s="14" t="s">
        <v>2</v>
      </c>
      <c r="D44" s="16">
        <v>152.59</v>
      </c>
      <c r="E44" s="16">
        <v>375.43</v>
      </c>
      <c r="F44" s="3"/>
    </row>
    <row r="45" spans="1:6" ht="45.75" thickBot="1">
      <c r="A45" s="9" t="s">
        <v>107</v>
      </c>
      <c r="B45" s="1" t="s">
        <v>51</v>
      </c>
      <c r="C45" s="14" t="s">
        <v>2</v>
      </c>
      <c r="D45" s="15"/>
      <c r="E45" s="16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3"/>
      <c r="F46" s="3"/>
    </row>
    <row r="47" spans="1:6" ht="75.75" thickBot="1">
      <c r="A47" s="9" t="s">
        <v>108</v>
      </c>
      <c r="B47" s="1" t="s">
        <v>55</v>
      </c>
      <c r="C47" s="14" t="s">
        <v>2</v>
      </c>
      <c r="D47" s="15"/>
      <c r="E47" s="3"/>
      <c r="F47" s="3"/>
    </row>
    <row r="48" spans="1:6" ht="15.75" thickBot="1">
      <c r="A48" s="9" t="s">
        <v>109</v>
      </c>
      <c r="B48" s="1" t="s">
        <v>123</v>
      </c>
      <c r="C48" s="14" t="s">
        <v>2</v>
      </c>
      <c r="D48" s="16">
        <v>7.2</v>
      </c>
      <c r="E48" s="3">
        <v>26.7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/>
      <c r="E49" s="3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3"/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24">
        <f>D52*D54</f>
        <v>2782.7397935999998</v>
      </c>
      <c r="E51" s="25">
        <f>E52*E54</f>
        <v>1797.565086954</v>
      </c>
      <c r="F51" s="3"/>
    </row>
    <row r="52" spans="1:6" ht="15">
      <c r="A52" s="33" t="s">
        <v>3</v>
      </c>
      <c r="B52" s="4" t="s">
        <v>59</v>
      </c>
      <c r="C52" s="35" t="s">
        <v>61</v>
      </c>
      <c r="D52" s="39">
        <v>1.5816</v>
      </c>
      <c r="E52" s="39">
        <v>0.849303</v>
      </c>
      <c r="F52" s="41"/>
    </row>
    <row r="53" spans="1:6" ht="15.75" thickBot="1">
      <c r="A53" s="34"/>
      <c r="B53" s="1" t="s">
        <v>60</v>
      </c>
      <c r="C53" s="36"/>
      <c r="D53" s="40"/>
      <c r="E53" s="40"/>
      <c r="F53" s="42"/>
    </row>
    <row r="54" spans="1:6" ht="15">
      <c r="A54" s="33" t="s">
        <v>97</v>
      </c>
      <c r="B54" s="4" t="s">
        <v>59</v>
      </c>
      <c r="C54" s="35" t="s">
        <v>119</v>
      </c>
      <c r="D54" s="43">
        <v>1759.446</v>
      </c>
      <c r="E54" s="43">
        <v>2116.518</v>
      </c>
      <c r="F54" s="41"/>
    </row>
    <row r="55" spans="1:6" ht="30.75" thickBot="1">
      <c r="A55" s="34"/>
      <c r="B55" s="1" t="s">
        <v>62</v>
      </c>
      <c r="C55" s="36"/>
      <c r="D55" s="44"/>
      <c r="E55" s="44"/>
      <c r="F55" s="42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3"/>
      <c r="F57" s="3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3"/>
      <c r="F58" s="3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"/>
      <c r="F59" s="3"/>
    </row>
    <row r="60" spans="1:6" ht="15.75" thickBot="1">
      <c r="A60" s="8">
        <v>3</v>
      </c>
      <c r="B60" s="1" t="s">
        <v>70</v>
      </c>
      <c r="C60" s="14" t="s">
        <v>71</v>
      </c>
      <c r="D60" s="15">
        <v>224.56</v>
      </c>
      <c r="E60" s="3">
        <v>224.56</v>
      </c>
      <c r="F60" s="3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"/>
      <c r="F61" s="3"/>
    </row>
    <row r="62" spans="1:6" ht="15.75" thickBot="1">
      <c r="A62" s="8">
        <v>4</v>
      </c>
      <c r="B62" s="1" t="s">
        <v>74</v>
      </c>
      <c r="C62" s="14" t="s">
        <v>71</v>
      </c>
      <c r="D62" s="16">
        <v>326.2</v>
      </c>
      <c r="E62" s="3">
        <v>367.7</v>
      </c>
      <c r="F62" s="3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"/>
      <c r="F63" s="3"/>
    </row>
    <row r="64" spans="1:6" ht="15.75" thickBot="1">
      <c r="A64" s="8">
        <v>5</v>
      </c>
      <c r="B64" s="1" t="s">
        <v>77</v>
      </c>
      <c r="C64" s="14" t="s">
        <v>78</v>
      </c>
      <c r="D64" s="15">
        <v>71.73</v>
      </c>
      <c r="E64" s="3">
        <v>71.73</v>
      </c>
      <c r="F64" s="3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"/>
      <c r="F65" s="3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"/>
      <c r="F66" s="3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3"/>
      <c r="F67" s="3"/>
    </row>
    <row r="68" spans="1:6" ht="15.75" thickBot="1">
      <c r="A68" s="9" t="s">
        <v>110</v>
      </c>
      <c r="B68" s="1" t="s">
        <v>84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45" t="s">
        <v>19</v>
      </c>
      <c r="B71" s="45"/>
      <c r="C71" s="45"/>
      <c r="D71" s="45"/>
      <c r="E71" s="45"/>
      <c r="F71" s="45"/>
    </row>
    <row r="72" spans="1:6" ht="65.25" customHeight="1">
      <c r="A72" s="46" t="s">
        <v>111</v>
      </c>
      <c r="B72" s="46"/>
      <c r="C72" s="46"/>
      <c r="D72" s="46"/>
      <c r="E72" s="46"/>
      <c r="F72" s="46"/>
    </row>
    <row r="73" spans="1:6" ht="15">
      <c r="A73" s="46" t="s">
        <v>112</v>
      </c>
      <c r="B73" s="46"/>
      <c r="C73" s="46"/>
      <c r="D73" s="46"/>
      <c r="E73" s="46"/>
      <c r="F73" s="46"/>
    </row>
    <row r="74" spans="1:6" ht="30.75" customHeight="1">
      <c r="A74" s="46" t="s">
        <v>113</v>
      </c>
      <c r="B74" s="46"/>
      <c r="C74" s="46"/>
      <c r="D74" s="46"/>
      <c r="E74" s="46"/>
      <c r="F74" s="46"/>
    </row>
    <row r="75" spans="1:6" ht="31.5" customHeight="1">
      <c r="A75" s="32" t="s">
        <v>114</v>
      </c>
      <c r="B75" s="32"/>
      <c r="C75" s="32"/>
      <c r="D75" s="32"/>
      <c r="E75" s="32"/>
      <c r="F75" s="32"/>
    </row>
    <row r="76" spans="1:6" ht="29.25" customHeight="1">
      <c r="A76" s="32" t="s">
        <v>115</v>
      </c>
      <c r="B76" s="32"/>
      <c r="C76" s="32"/>
      <c r="D76" s="32"/>
      <c r="E76" s="32"/>
      <c r="F76" s="32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Перваков Константин Николаевич</cp:lastModifiedBy>
  <dcterms:created xsi:type="dcterms:W3CDTF">2015-01-20T09:07:01Z</dcterms:created>
  <dcterms:modified xsi:type="dcterms:W3CDTF">2017-03-28T08:09:01Z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