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255" windowWidth="19440" windowHeight="6180" firstSheet="8" activeTab="13"/>
  </bookViews>
  <sheets>
    <sheet name="кот тарифы 2018 КО" sheetId="1" r:id="rId1"/>
    <sheet name="Индивид тарифы 2018 КО" sheetId="2" r:id="rId2"/>
    <sheet name="Техприсоед" sheetId="3" r:id="rId3"/>
    <sheet name="Баланс" sheetId="4" r:id="rId4"/>
    <sheet name="Форма 1.3" sheetId="5" r:id="rId5"/>
    <sheet name="норм потерь" sheetId="6" r:id="rId6"/>
    <sheet name="мероприят сниж потерь" sheetId="7" r:id="rId7"/>
    <sheet name="стоимость потерь 2015" sheetId="8" r:id="rId8"/>
    <sheet name="фактич потери" sheetId="9" r:id="rId9"/>
    <sheet name="зоны  деят-сти" sheetId="18" r:id="rId10"/>
    <sheet name="форма 1.9" sheetId="11" r:id="rId11"/>
    <sheet name="Форма 1.10" sheetId="14" r:id="rId12"/>
    <sheet name="Форма 1.11" sheetId="16" r:id="rId13"/>
    <sheet name="форма 1.12" sheetId="20" r:id="rId14"/>
    <sheet name="Условия дог-в" sheetId="12" r:id="rId15"/>
    <sheet name="форма 1.21" sheetId="22" r:id="rId16"/>
  </sheets>
  <externalReferences>
    <externalReference r:id="rId17"/>
    <externalReference r:id="rId18"/>
    <externalReference r:id="rId19"/>
  </externalReferences>
  <definedNames>
    <definedName name="_ftn1" localSheetId="15">'форма 1.21'!$E$1269</definedName>
    <definedName name="_ftn2" localSheetId="15">'форма 1.21'!$E$1272</definedName>
    <definedName name="_ftn3" localSheetId="15">'форма 1.21'!$E$1273</definedName>
    <definedName name="_ftnref1" localSheetId="15">'форма 1.21'!$E$283</definedName>
    <definedName name="_ftnref2" localSheetId="15">'форма 1.21'!$E$341</definedName>
    <definedName name="_ftnref3" localSheetId="15">'форма 1.21'!$E$351</definedName>
    <definedName name="_GoBack" localSheetId="15">'форма 1.21'!$D$23</definedName>
    <definedName name="_Ref11238121" localSheetId="15">'форма 1.21'!$E$525</definedName>
    <definedName name="_Ref166241751" localSheetId="15">'форма 1.21'!$E$276</definedName>
    <definedName name="_Ref167505771" localSheetId="15">'форма 1.21'!$E$505</definedName>
    <definedName name="_Ref300322844" localSheetId="15">'форма 1.21'!$E$199</definedName>
    <definedName name="_Ref55307583" localSheetId="15">'форма 1.21'!$E$893</definedName>
    <definedName name="_Ref56229451" localSheetId="15">'форма 1.21'!$E$879</definedName>
    <definedName name="_Toc123405477" localSheetId="15">'форма 1.21'!$E$515</definedName>
    <definedName name="_Toc207777994" localSheetId="15">'форма 1.21'!$E$274</definedName>
    <definedName name="_Toc231549584" localSheetId="15">'форма 1.21'!$E$807</definedName>
    <definedName name="_Toc231549585" localSheetId="15">'форма 1.21'!$E$809</definedName>
    <definedName name="_Toc231549588" localSheetId="15">'форма 1.21'!$E$813</definedName>
    <definedName name="_Toc231549589" localSheetId="15">'форма 1.21'!$E$827</definedName>
    <definedName name="_Toc231549590" localSheetId="15">'форма 1.21'!$E$845</definedName>
    <definedName name="_Toc234868092" localSheetId="15">'форма 1.21'!$E$689</definedName>
    <definedName name="_Toc234868093" localSheetId="15">'форма 1.21'!$E$691</definedName>
    <definedName name="_Toc255978558" localSheetId="15">'форма 1.21'!$E$522</definedName>
    <definedName name="_Toc262749242" localSheetId="15">'форма 1.21'!$E$137</definedName>
    <definedName name="_Toc263060077" localSheetId="15">'форма 1.21'!$E$746</definedName>
    <definedName name="_Toc263060079" localSheetId="15">'форма 1.21'!$E$778</definedName>
    <definedName name="_Toc302468803" localSheetId="15">'форма 1.21'!$E$460</definedName>
    <definedName name="_Toc302468804" localSheetId="15">'форма 1.21'!$E$468</definedName>
    <definedName name="_Toc302468805" localSheetId="15">'форма 1.21'!$E$472</definedName>
    <definedName name="_Toc302468806" localSheetId="15">'форма 1.21'!$E$475</definedName>
    <definedName name="_Toc302468807" localSheetId="15">'форма 1.21'!$E$484</definedName>
    <definedName name="_Toc304874727" localSheetId="15">'форма 1.21'!$E$186</definedName>
    <definedName name="_Toc304874728" localSheetId="15">'форма 1.21'!$E$188</definedName>
    <definedName name="_Toc304874729" localSheetId="15">'форма 1.21'!$E$197</definedName>
    <definedName name="_Toc304874730" localSheetId="15">'форма 1.21'!$E$200</definedName>
    <definedName name="_Toc304874731" localSheetId="15">'форма 1.21'!$E$210</definedName>
    <definedName name="_Toc304874739" localSheetId="15">'форма 1.21'!$E$243</definedName>
    <definedName name="_Toc304874742" localSheetId="15">'форма 1.21'!$E$296</definedName>
    <definedName name="_Toc304874743" localSheetId="15">'форма 1.21'!$E$299</definedName>
    <definedName name="_Toc304874744" localSheetId="15">'форма 1.21'!$E$387</definedName>
    <definedName name="_Toc304874745" localSheetId="15">'форма 1.21'!$E$456</definedName>
    <definedName name="_Toc304874746" localSheetId="15">'форма 1.21'!$E$458</definedName>
    <definedName name="_Toc304874758" localSheetId="15">'форма 1.21'!$E$692</definedName>
    <definedName name="_Toc304874776" localSheetId="15">'форма 1.21'!$E$874</definedName>
    <definedName name="_Toc304874777" localSheetId="15">'форма 1.21'!$E$878</definedName>
    <definedName name="_Toc304874782" localSheetId="15">'форма 1.21'!$E$902</definedName>
    <definedName name="_Toc304874795" localSheetId="15">'форма 1.21'!$E$1009</definedName>
    <definedName name="_Toc304874797" localSheetId="15">'форма 1.21'!$E$1046</definedName>
    <definedName name="_Toc304874800" localSheetId="15">'форма 1.21'!$E$1060</definedName>
    <definedName name="_Toc304874802" localSheetId="15">'форма 1.21'!$E$1077</definedName>
    <definedName name="_Toc304874808" localSheetId="15">'форма 1.21'!$E$1175</definedName>
    <definedName name="_Toc304874809" localSheetId="15">'форма 1.21'!$E$1177</definedName>
    <definedName name="_Toc304874811" localSheetId="15">'форма 1.21'!$E$1181</definedName>
    <definedName name="_Toc304874812" localSheetId="15">'форма 1.21'!$E$1190</definedName>
    <definedName name="_Toc304874827" localSheetId="15">'форма 1.21'!$E$1211</definedName>
    <definedName name="_Toc98253999" localSheetId="15">'форма 1.21'!$E$901</definedName>
    <definedName name="OLE_LINK3" localSheetId="15">'форма 1.21'!$E$300</definedName>
    <definedName name="OLE_LINK55" localSheetId="15">'форма 1.21'!$E$277</definedName>
    <definedName name="_xlnm.Print_Area" localSheetId="13">'форма 1.12'!$A$1:$E$14</definedName>
  </definedNames>
  <calcPr calcId="125725"/>
</workbook>
</file>

<file path=xl/calcChain.xml><?xml version="1.0" encoding="utf-8"?>
<calcChain xmlns="http://schemas.openxmlformats.org/spreadsheetml/2006/main">
  <c r="B14" i="14"/>
  <c r="E17" l="1"/>
  <c r="C16"/>
  <c r="C15"/>
  <c r="E14" i="20" l="1"/>
  <c r="B11" i="5"/>
  <c r="E32" i="4" l="1"/>
  <c r="E31"/>
  <c r="E29"/>
  <c r="E20"/>
  <c r="E19"/>
  <c r="E16"/>
  <c r="E10"/>
  <c r="E13"/>
  <c r="E11"/>
  <c r="D56"/>
  <c r="D55"/>
  <c r="D53"/>
  <c r="D52" s="1"/>
  <c r="D44"/>
  <c r="D43"/>
  <c r="D34"/>
  <c r="D38"/>
  <c r="D37"/>
  <c r="D35"/>
  <c r="D32"/>
  <c r="D31"/>
  <c r="D29"/>
  <c r="D20"/>
  <c r="D19"/>
  <c r="D14"/>
  <c r="D13"/>
  <c r="D11"/>
  <c r="D10"/>
  <c r="H10" s="1"/>
  <c r="C23" i="3"/>
  <c r="D12" i="8"/>
  <c r="C7" i="7"/>
  <c r="C6"/>
  <c r="C5"/>
  <c r="E37" i="4" l="1"/>
  <c r="E44"/>
  <c r="E35"/>
  <c r="E47" s="1"/>
  <c r="E38"/>
  <c r="E43"/>
  <c r="D57"/>
  <c r="D41"/>
  <c r="E53"/>
  <c r="E59" s="1"/>
  <c r="D50"/>
  <c r="E23"/>
  <c r="E28"/>
  <c r="E27" s="1"/>
  <c r="E25"/>
  <c r="E55" s="1"/>
  <c r="E61" s="1"/>
  <c r="E26"/>
  <c r="E56" l="1"/>
  <c r="E62" s="1"/>
  <c r="E58"/>
  <c r="E57" s="1"/>
  <c r="E40"/>
  <c r="E46" s="1"/>
  <c r="E45" s="1"/>
  <c r="E49"/>
  <c r="E50"/>
  <c r="D49"/>
  <c r="E15"/>
  <c r="E22"/>
  <c r="D40"/>
  <c r="D39" s="1"/>
  <c r="D51"/>
  <c r="D47"/>
  <c r="D26"/>
  <c r="D16"/>
  <c r="D15" s="1"/>
  <c r="A12" i="8" s="1"/>
  <c r="B12" s="1"/>
  <c r="D25" i="4"/>
  <c r="D23"/>
  <c r="D28"/>
  <c r="D27" s="1"/>
  <c r="E52" l="1"/>
  <c r="E51" s="1"/>
  <c r="C13" i="6"/>
  <c r="E21" i="4"/>
  <c r="D46"/>
  <c r="D45" s="1"/>
  <c r="D22"/>
  <c r="D21" s="1"/>
</calcChain>
</file>

<file path=xl/sharedStrings.xml><?xml version="1.0" encoding="utf-8"?>
<sst xmlns="http://schemas.openxmlformats.org/spreadsheetml/2006/main" count="753" uniqueCount="439">
  <si>
    <t>руб./кВт.ч</t>
  </si>
  <si>
    <t>Одноставочный тариф</t>
  </si>
  <si>
    <t>Население, проживающее в сельских населенных пунктах</t>
  </si>
  <si>
    <t>Население, проживающее в городских населенных пунктах в домах, оборудованных в установленном порядке стационарными электроплитами и (или) электроотопительными установками</t>
  </si>
  <si>
    <t>Население и приравненные к нему категории потребителей (тарифы указываются с учетом НДС)</t>
  </si>
  <si>
    <t>ставка на оплату технологического расхода (потерь) в электрических сетях</t>
  </si>
  <si>
    <t>ставка за содержание электрических сетей</t>
  </si>
  <si>
    <t>Двухставочный тариф (без НДС)</t>
  </si>
  <si>
    <t>Одноставочный тариф (без НДС)</t>
  </si>
  <si>
    <t>Прочие потребители</t>
  </si>
  <si>
    <t>НН</t>
  </si>
  <si>
    <t>СН-II</t>
  </si>
  <si>
    <t>СН-I</t>
  </si>
  <si>
    <t>ВН</t>
  </si>
  <si>
    <t>Диапазоны напряжения</t>
  </si>
  <si>
    <t>Единица измерения</t>
  </si>
  <si>
    <t>Тарифные группы потребителей электрической энергии (мощности)</t>
  </si>
  <si>
    <t>N п/п</t>
  </si>
  <si>
    <t>Величина тарифов</t>
  </si>
  <si>
    <t>Источник официального опубликования</t>
  </si>
  <si>
    <t>номер</t>
  </si>
  <si>
    <t>дата</t>
  </si>
  <si>
    <t>Реквизиты решения</t>
  </si>
  <si>
    <t>Наименование органа регулирования, принявшего решение об установлении тарифов</t>
  </si>
  <si>
    <t>Местонахождение (фактический адрес)</t>
  </si>
  <si>
    <t>4028033476</t>
  </si>
  <si>
    <t>ИНН</t>
  </si>
  <si>
    <t>ООО "Каскад-Энергосеть"</t>
  </si>
  <si>
    <t>Наименование регулируемой организации</t>
  </si>
  <si>
    <t>электрической энергии на текущий период регулирования</t>
  </si>
  <si>
    <t>Информация о единых (котловых) тарифах на услуги по передаче</t>
  </si>
  <si>
    <t>1.2</t>
  </si>
  <si>
    <t>1.1</t>
  </si>
  <si>
    <t>2.1</t>
  </si>
  <si>
    <t>3.1</t>
  </si>
  <si>
    <t>3.2</t>
  </si>
  <si>
    <t>3.3</t>
  </si>
  <si>
    <t>3.4</t>
  </si>
  <si>
    <t>3.5</t>
  </si>
  <si>
    <t>-</t>
  </si>
  <si>
    <t>248008,  г. Калуга ул. Механизаторов, 38</t>
  </si>
  <si>
    <t>Наименование сетевой организации - котлодержателя</t>
  </si>
  <si>
    <t>Двухставочный тариф</t>
  </si>
  <si>
    <t>ставка на оплату технологического расхода (потерь)</t>
  </si>
  <si>
    <t>Примечание</t>
  </si>
  <si>
    <t>Система налогообложения</t>
  </si>
  <si>
    <t>Информация об индивидуальных тарифах на услуги по передаче</t>
  </si>
  <si>
    <t>электрической энергии для взаиморасчетов между сетевыми</t>
  </si>
  <si>
    <t>организациями на текущий период регулирования</t>
  </si>
  <si>
    <t>Информация о размерах платы за технологическое присоединение</t>
  </si>
  <si>
    <t>к электрическим сетям на текущий период регулирования</t>
  </si>
  <si>
    <t>Информация о размерах платы за технологическое присоединение к электрическим сетям на текущий период регулирования, 20 __ год</t>
  </si>
  <si>
    <t>наименование регулируемой организации</t>
  </si>
  <si>
    <t>Стандартизированные тарифные ставки для расчета платы</t>
  </si>
  <si>
    <t>за технологическое присоединение к электрическим сетям</t>
  </si>
  <si>
    <t>Величина тарифных ставок - руб./кВт (указать с  НДС  или без НДС)</t>
  </si>
  <si>
    <t>Величина тарифов (указать без НДС или без НДС)</t>
  </si>
  <si>
    <t>без НДС</t>
  </si>
  <si>
    <r>
      <t xml:space="preserve">С </t>
    </r>
    <r>
      <rPr>
        <sz val="8"/>
        <color theme="1"/>
        <rFont val="Calibri"/>
        <family val="2"/>
        <charset val="204"/>
        <scheme val="minor"/>
      </rPr>
      <t>11</t>
    </r>
    <r>
      <rPr>
        <sz val="11"/>
        <color theme="1"/>
        <rFont val="Calibri"/>
        <family val="2"/>
        <charset val="204"/>
        <scheme val="minor"/>
      </rPr>
      <t xml:space="preserve"> - подготовка и выдача сетевой организацией технических условий заявителю (ТУ)</t>
    </r>
  </si>
  <si>
    <r>
      <rPr>
        <b/>
        <sz val="11"/>
        <color theme="1"/>
        <rFont val="Calibri"/>
        <family val="2"/>
        <charset val="204"/>
        <scheme val="minor"/>
      </rPr>
      <t xml:space="preserve"> С</t>
    </r>
    <r>
      <rPr>
        <b/>
        <sz val="10"/>
        <color theme="1"/>
        <rFont val="Calibri"/>
        <family val="2"/>
        <charset val="204"/>
        <scheme val="minor"/>
      </rPr>
      <t>1</t>
    </r>
    <r>
      <rPr>
        <sz val="10"/>
        <color theme="1"/>
        <rFont val="Calibri"/>
        <family val="2"/>
        <charset val="204"/>
        <scheme val="minor"/>
      </rPr>
      <t xml:space="preserve"> </t>
    </r>
    <r>
      <rPr>
        <sz val="11"/>
        <color theme="1"/>
        <rFont val="Calibri"/>
        <family val="2"/>
        <charset val="204"/>
        <scheme val="minor"/>
      </rPr>
      <t>- стандартизированная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без расходов, связанных со строительством объектов электросетевого хозяйства, руб./кВт (без НДС), в том числе</t>
    </r>
  </si>
  <si>
    <t>1</t>
  </si>
  <si>
    <t>2</t>
  </si>
  <si>
    <t>3</t>
  </si>
  <si>
    <t>4</t>
  </si>
  <si>
    <t>5</t>
  </si>
  <si>
    <t>6</t>
  </si>
  <si>
    <t>Показатели</t>
  </si>
  <si>
    <t>Электрическая энергия</t>
  </si>
  <si>
    <t>Поступление в сеть - ВСЕГО, в том числе по уровням напряжения:</t>
  </si>
  <si>
    <t>млн. кВт.ч</t>
  </si>
  <si>
    <t>Потери в электрической сети - ВСЕГО, в том числе:</t>
  </si>
  <si>
    <t>относимые на передачу сторонним потребителям (субабонентам) - всего, в том числе по уровням напряжения:</t>
  </si>
  <si>
    <t>Относительные потери в электрической сети - ВСЕГО, в том числе:</t>
  </si>
  <si>
    <t>%</t>
  </si>
  <si>
    <t>Отпуск из сети (полезный отпуск) - ВСЕГО, в том числе:</t>
  </si>
  <si>
    <t>сторонним потребителям (субабонентам) - всего, в том числе по уровням напряжения:</t>
  </si>
  <si>
    <t>Мощность</t>
  </si>
  <si>
    <t>МВт</t>
  </si>
  <si>
    <t>Заявленная мощность - ВСЕГО, в том числе:</t>
  </si>
  <si>
    <t>сторонних потребителей (субабонентам) - всего, в том числе по уровням напряжения:</t>
  </si>
  <si>
    <t xml:space="preserve">Информация о балансе электрической энергии и мощности </t>
  </si>
  <si>
    <t>4.1</t>
  </si>
  <si>
    <t>6.1</t>
  </si>
  <si>
    <t>7.1</t>
  </si>
  <si>
    <t>8.1</t>
  </si>
  <si>
    <t>9,1</t>
  </si>
  <si>
    <t>Объем потерь, кВт.ч &lt;*&gt;</t>
  </si>
  <si>
    <t>Прогнозная цена покупки потерь электрической энергии, руб./кВт.ч &lt;**&gt;</t>
  </si>
  <si>
    <t>Затраты сетевой организации на покупку потерь в собственных сетях, тыс. руб.</t>
  </si>
  <si>
    <t>&lt;*&gt; Объем потерь указывается в соответствии с показателями долгосрочных параметров регулирования.</t>
  </si>
  <si>
    <t>&lt;**&gt; Прогнозная цена покупки потерь электрической энергии, принятая при расчете индивидуального тарифа.</t>
  </si>
  <si>
    <t>Таблица 1</t>
  </si>
  <si>
    <t>Таблица 2</t>
  </si>
  <si>
    <t>Таблица 3</t>
  </si>
  <si>
    <t xml:space="preserve">Форма 1.2. </t>
  </si>
  <si>
    <t xml:space="preserve"> Информация о затратах сетевой организации</t>
  </si>
  <si>
    <t>Форма 1.3.</t>
  </si>
  <si>
    <t>Информация об уровне нормативных потерь</t>
  </si>
  <si>
    <t>Наименование органа, принявшего решение об установлении уровня нормативных потерь электроэнергии</t>
  </si>
  <si>
    <t>Уровень нормативных потерь электроэнергии, %</t>
  </si>
  <si>
    <t>Форма 1.4</t>
  </si>
  <si>
    <t>Информация о перечне мероприятий по снижению</t>
  </si>
  <si>
    <t>Форма 1.5</t>
  </si>
  <si>
    <t>Наименование мероприятий</t>
  </si>
  <si>
    <t>Срок исполнения</t>
  </si>
  <si>
    <t>Источник финансирования</t>
  </si>
  <si>
    <t xml:space="preserve">размеров потерь в электрических сетях </t>
  </si>
  <si>
    <t xml:space="preserve">электроэнергии на текущий период регулирования </t>
  </si>
  <si>
    <t xml:space="preserve">на покупку потерь электроэнергии в собственных сетях </t>
  </si>
  <si>
    <t>Форма 1.6</t>
  </si>
  <si>
    <t>Информация о закупке сетевыми организациями</t>
  </si>
  <si>
    <t>электрической энергии для компенсации потерь в сетях</t>
  </si>
  <si>
    <t xml:space="preserve">и ее стоимости </t>
  </si>
  <si>
    <t>Объем закупок электрической энергии у гарантирующих поставщиков для компенсации потерь, кВт.ч</t>
  </si>
  <si>
    <t>Фактическая цена покупки электрической энергии для компенсации потерь, руб./кВт.ч</t>
  </si>
  <si>
    <t>Затраты сетевой организации на покупку потерь в сетях, тыс. руб.</t>
  </si>
  <si>
    <t>Информация о размере фактических потерь,</t>
  </si>
  <si>
    <t>оплачиваемых покупателями при осуществлении расчетов</t>
  </si>
  <si>
    <t xml:space="preserve">за электрическую энергию </t>
  </si>
  <si>
    <t>Форма 1.7</t>
  </si>
  <si>
    <t>Фактический объем сальдированного перетока, кВт.ч</t>
  </si>
  <si>
    <t>Фактический объем потерь, кВт.ч</t>
  </si>
  <si>
    <t>Сумма оплаты потерь, тыс. руб.</t>
  </si>
  <si>
    <t>Информация о перечне зон деятельности сетевой</t>
  </si>
  <si>
    <t xml:space="preserve">организации </t>
  </si>
  <si>
    <t>Форма 1.8</t>
  </si>
  <si>
    <t>Номер зоны</t>
  </si>
  <si>
    <t>Наименование и описание границ зоны &lt;*&gt;</t>
  </si>
  <si>
    <t>Уровень напряжения присоединения</t>
  </si>
  <si>
    <t>&lt;*&gt; С детализацией по населенным пунктам и районам городов, определяемых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</si>
  <si>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Информация о сводных данных об аварийных</t>
  </si>
  <si>
    <t>отключениях в электрических сетях, вызванных авариями</t>
  </si>
  <si>
    <t>или внеплановыми отключениями объектов электросетевого</t>
  </si>
  <si>
    <t>хозяйства</t>
  </si>
  <si>
    <t>Форма 1.9</t>
  </si>
  <si>
    <t>Месяц</t>
  </si>
  <si>
    <t>Зона деятельности, в которой произошло отключение</t>
  </si>
  <si>
    <t>Дата аварийного отключения объектов электросетевого хозяйства</t>
  </si>
  <si>
    <t>Причина аварии (по итогам расследования в установленном порядке)</t>
  </si>
  <si>
    <t>Мероприятия по устранению аварии</t>
  </si>
  <si>
    <t>Дата включения объектов электросетевого хозяйства в работу</t>
  </si>
  <si>
    <t>Информация об условиях, на которых</t>
  </si>
  <si>
    <t>осуществляется поставка регулируемых товаров (работ, услуг)</t>
  </si>
  <si>
    <t>и (или) об условиях договоров об осуществлении</t>
  </si>
  <si>
    <t xml:space="preserve">технологического присоединения к электрическим сетям </t>
  </si>
  <si>
    <t>Форма 1.17</t>
  </si>
  <si>
    <t>Информация об условиях, на которых осуществляется поставка регулируемых товаров (работ, услуг) и (или) об условиях договоров об осуществлении технологического присоединения к электрическим сетям</t>
  </si>
  <si>
    <t>Договоры поставки регулируемых товаров (оказания регулируемых услуг)</t>
  </si>
  <si>
    <t>Сведения о типовых формах договоров</t>
  </si>
  <si>
    <t>Договор о возмездном оказании услуг по передаче электрической энергии &lt;2&gt;</t>
  </si>
  <si>
    <t>Примерная форма договора прилагается регулируемой организацией</t>
  </si>
  <si>
    <t>Договор об осуществлении технологического присоединения к электрическим сетям &lt;3&gt;</t>
  </si>
  <si>
    <t>Формы типового договора прилагаются регулируемой организацией</t>
  </si>
  <si>
    <t>&lt;2&gt; Информация об условиях договора о возмездном оказании услуг по передаче электрической энергии раскрывается регулируемой организацией в соответствии с таблицей 5.</t>
  </si>
  <si>
    <t>&lt;3&gt; Информация об условиях договора об осуществлении технологического присоединения к электрическим сетям раскрывается регулируемой организацией в соответствии с таблицей 6.</t>
  </si>
  <si>
    <t>Информация об условиях договора о возмездном оказании услуг</t>
  </si>
  <si>
    <t>по передаче электрической энергии</t>
  </si>
  <si>
    <t>Таблица 5</t>
  </si>
  <si>
    <t>Договор о возмездном оказании услуг по передаче электрической энергии</t>
  </si>
  <si>
    <t>В соответствии с пунктом 13 Правил недискриминационного доступа к услугам по передаче электрической энергии и оказания этих услуг, утвержденных постановлением Правительства Российской Федерации от 27.12.2004 N 861 (опубликовано в изданиях: "Собрание законодательства РФ", 27.12.2004, N 52 (часть 2), ст. 5525; "Российская газета", N 7, 19.01.2005) (далее - Правила недискриминационного доступа), договор о возмездном оказании услуг по передаче электрической энергии содержит следующие существенные условия:</t>
  </si>
  <si>
    <t>а) величина максимальной мощности энергопринимающих устройств, технологически присоединенных в установленном законодательством Российской Федерации порядке к электрической сети, определенная в соответствии с пунктом 13(1) Правил недискриминационного доступа, с распределением указанной величины по каждой точке поставки;</t>
  </si>
  <si>
    <t>б) порядок определения размера обязательств потребителя услуг по оплате услуг по передаче электрической энергии в соответствии с пунктом 15(1) Правил недискриминационного доступа, включающий:</t>
  </si>
  <si>
    <t>сведения об объеме электрической энергии (мощности), используемом для определения размера обязательств, или порядок определения такого объема;</t>
  </si>
  <si>
    <t>порядок расчета стоимости услуг сетевой организации по передаче электрической энергии; &lt;*&gt;</t>
  </si>
  <si>
    <t>в) ответственность потребителя услуг и сетевой организации за состояние и обслуживание объектов электросетевого хозяйства, которая определяется балансовой принадлежностью сетевой организации и потребителя услуг (потребителя электрической энергии, в интересах которого заключается договор) и фиксируется в акте разграничения балансовой принадлежности электросетей и акте эксплуатационной ответственности сторон, являющихся приложениями к договору;</t>
  </si>
  <si>
    <t>г) сведения о приборах учета электрической энергии (мощности), установленных на дату заключения договора в отношении энергопринимающих устройств, объектов электроэнергетики и используемых для расчетов по договору, с указанием мест их установки, заводских номеров, даты предыдущей и очередной поверки, межповерочного интервала;</t>
  </si>
  <si>
    <t>д) обязанность потребителя услуг по обеспечению установки и допуску в эксплуатацию приборов учета, соответствующих установленным законодательством Российской Федерации требованиям (в отношении энергопринимающих устройств (объектов электроэнергетики), которые на дату заключения договора не оборудованы приборами учета, либо в случае если установленные приборы учета не соответствуют требованиям законодательства Российской Федерации);</t>
  </si>
  <si>
    <r>
      <t xml:space="preserve">е) обязанность потребителя услуг, энергопринимающие устройства которого подключены к системам противоаварийной и режимной автоматики, установленным в соответствии с </t>
    </r>
    <r>
      <rPr>
        <sz val="11"/>
        <color rgb="FF0000FF"/>
        <rFont val="Calibri"/>
        <family val="2"/>
        <charset val="204"/>
        <scheme val="minor"/>
      </rPr>
      <t>Правилами</t>
    </r>
    <r>
      <rPr>
        <sz val="11"/>
        <color theme="1"/>
        <rFont val="Calibri"/>
        <family val="2"/>
        <charset val="204"/>
        <scheme val="minor"/>
      </rPr>
      <t xml:space="preserve">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27.12.2004 N 861, или </t>
    </r>
    <r>
      <rPr>
        <sz val="11"/>
        <color rgb="FF0000FF"/>
        <rFont val="Calibri"/>
        <family val="2"/>
        <charset val="204"/>
        <scheme val="minor"/>
      </rPr>
      <t>Правилами</t>
    </r>
    <r>
      <rPr>
        <sz val="11"/>
        <color theme="1"/>
        <rFont val="Calibri"/>
        <family val="2"/>
        <charset val="204"/>
        <scheme val="minor"/>
      </rPr>
      <t xml:space="preserve"> недискриминационного доступа, и находятся под их воздействием, по обеспечению эксплуатации принадлежащих ему на праве собственности или ином законном основании систем противоаварийной и режимной автоматики, а также по обеспечению возможности реализации такого воздействия систем противоаварийной и режимной автоматики в соответствии с требованиями субъекта оперативно-диспетчерского управления в электроэнергетике и сетевой организации.</t>
    </r>
  </si>
  <si>
    <t>В соответствии с пунктом 31(5) Правил недискриминационного доступа в договор включаются условия, соответствующие установленной документами о технологическом присоединении категории надежности энергопринимающих устройств, в отношении которых заключен договор.</t>
  </si>
  <si>
    <t>В соответствии с пунктом 31(3) Правил недискриминационного доступа приложением к договору является акт технологической и (или) аварийной брони.</t>
  </si>
  <si>
    <r>
      <t xml:space="preserve">Обязанности потребителя и сетевой организации при исполнении договора предусмотрены </t>
    </r>
    <r>
      <rPr>
        <sz val="11"/>
        <color rgb="FF0000FF"/>
        <rFont val="Calibri"/>
        <family val="2"/>
        <charset val="204"/>
        <scheme val="minor"/>
      </rPr>
      <t>пунктами 14</t>
    </r>
    <r>
      <rPr>
        <sz val="11"/>
        <color theme="1"/>
        <rFont val="Calibri"/>
        <family val="2"/>
        <charset val="204"/>
        <scheme val="minor"/>
      </rPr>
      <t xml:space="preserve"> и </t>
    </r>
    <r>
      <rPr>
        <sz val="11"/>
        <color rgb="FF0000FF"/>
        <rFont val="Calibri"/>
        <family val="2"/>
        <charset val="204"/>
        <scheme val="minor"/>
      </rPr>
      <t>15</t>
    </r>
    <r>
      <rPr>
        <sz val="11"/>
        <color theme="1"/>
        <rFont val="Calibri"/>
        <family val="2"/>
        <charset val="204"/>
        <scheme val="minor"/>
      </rPr>
      <t xml:space="preserve"> Правил недискриминационного доступа</t>
    </r>
  </si>
  <si>
    <t>Отключение в режимах малых и сезонных  нагрузок трансформаторов на подстанциях с двумя и более трансформаторами 20 кВ и ниже</t>
  </si>
  <si>
    <t xml:space="preserve">Проведение поверки  трехфазных электросчетчиков коммерческого учета с истекшими сроками государственной поверки </t>
  </si>
  <si>
    <t>Проведение проверки схем учета электрической энергии.</t>
  </si>
  <si>
    <t>Проведение рейдов по выявлению безучетного и бездоговорному потреблению электрической энергии у потребителей</t>
  </si>
  <si>
    <t>Анализ небалансов электроэнергии по подстанциям и составление актов  о неучтенном потреблении</t>
  </si>
  <si>
    <t>Установка контрольных измерительных комплексов учета электроэнергии на ТП-10/0,4 кВ сетевой организации</t>
  </si>
  <si>
    <t>собственные средства</t>
  </si>
  <si>
    <t>программа энергосбережения</t>
  </si>
  <si>
    <t>программа энергосбережения, собственные средства</t>
  </si>
  <si>
    <t>Информация об условиях договора об осуществлении</t>
  </si>
  <si>
    <t>технологического присоединения к электрическим сетям</t>
  </si>
  <si>
    <t>Таблица 6</t>
  </si>
  <si>
    <t>Договор об осуществлении технологического присоединения к электрическим сетям</t>
  </si>
  <si>
    <t>В соответствии с пунктом 16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27.12.2004 N 861 (опубликовано в изданиях: "Собрание законодательства РФ", 27.12.2004, N 52 (часть 2), ст. 5525; "Российская газета", N 7, 19.01.2005) (далее - Правила технологического присоединения), договор об осуществлении технологического присоединения к электрическим сетям содержит следующие существенные условия:</t>
  </si>
  <si>
    <t>а) перечень мероприятий по технологическому присоединению (определяется в технических условиях, являющихся неотъемлемой частью договора) и обязательства сторон по их выполнению;</t>
  </si>
  <si>
    <t>б) срок осуществления мероприятий по технологическому присоединению, который исчисляется со дня заключения договора и не может превышать:</t>
  </si>
  <si>
    <t>в случаях осуществления технологического присоединения к электрическим сетям классом напряжения до 20 кВ включительно, при этом расстояние от существующих электрических сетей необходимого класса напряжения до границ участка,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 и от сетевой организации не требуется выполнение работ по строительству (реконструкции) объектов электросетевого хозяйства, включенных (подлежащих включению) в инвестиционные программы сетевых организаций (в том числе смежных сетевых организаций), и (или) объектов по производству электрической энергии, за исключением работ по строительству объектов электросетевого хозяйства от существующих объектов электросетевого хозяйства до присоединяемых энергопринимающих устройств и (или) объектов электроэнергетики:</t>
  </si>
  <si>
    <t>15 рабочих дней (если в заявке не указан более продолжительный срок) для осуществления мероприятий по технологическому присоединению, отнесенных к обязанностям сетевой организации, - при временном технологическом присоединении;</t>
  </si>
  <si>
    <t>4 месяца - для заявителей, максимальная мощность энергопринимающих устройств которых составляет до 670 кВт включительно;</t>
  </si>
  <si>
    <t>1 год - для заявителей, максимальная мощность энергопринимающих устройств которых составляет свыше 670 кВт;</t>
  </si>
  <si>
    <t>в иных случаях:</t>
  </si>
  <si>
    <t>15 рабочих дней (если в заявке не указан более продолжительный срок) - при временном технологическом присоединении заявителей, энергопринимающие устройства которых являются передвижными и имеют максимальную мощность до 150 кВт включительно,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</si>
  <si>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r>
      <t xml:space="preserve">6 месяцев - для заявителей, указанных в </t>
    </r>
    <r>
      <rPr>
        <sz val="11"/>
        <color rgb="FF0000FF"/>
        <rFont val="Calibri"/>
        <family val="2"/>
        <charset val="204"/>
        <scheme val="minor"/>
      </rPr>
      <t>пунктах 12(1)</t>
    </r>
    <r>
      <rPr>
        <sz val="11"/>
        <color theme="1"/>
        <rFont val="Calibri"/>
        <family val="2"/>
        <charset val="204"/>
        <scheme val="minor"/>
      </rPr>
      <t xml:space="preserve">, </t>
    </r>
    <r>
      <rPr>
        <sz val="11"/>
        <color rgb="FF0000FF"/>
        <rFont val="Calibri"/>
        <family val="2"/>
        <charset val="204"/>
        <scheme val="minor"/>
      </rPr>
      <t>14</t>
    </r>
    <r>
      <rPr>
        <sz val="11"/>
        <color theme="1"/>
        <rFont val="Calibri"/>
        <family val="2"/>
        <charset val="204"/>
        <scheme val="minor"/>
      </rPr>
      <t xml:space="preserve"> и </t>
    </r>
    <r>
      <rPr>
        <sz val="11"/>
        <color rgb="FF0000FF"/>
        <rFont val="Calibri"/>
        <family val="2"/>
        <charset val="204"/>
        <scheme val="minor"/>
      </rPr>
      <t>34</t>
    </r>
    <r>
      <rPr>
        <sz val="11"/>
        <color theme="1"/>
        <rFont val="Calibri"/>
        <family val="2"/>
        <charset val="204"/>
        <scheme val="minor"/>
      </rPr>
      <t xml:space="preserve"> Правил технологического присоединения, если технологическое присоединение осуществляется к электрическим сетям, уровень напряжения которых составляет до 20 кВ включительно, и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t>
    </r>
  </si>
  <si>
    <t>1 год - для заявителей, максимальная мощность энергопринимающих устройств которых составляет менее 670 кВт, если более короткие сроки не предусмотрены инвестиционной программой соответствующей сетевой организации или соглашением сторон;</t>
  </si>
  <si>
    <t>2 года - для заявителей, максимальная мощность энергопринимающих устройств которых составляет не менее 670 кВт, если иные сроки (но не более 4 лет) не предусмотрены инвестиционной программой соответствующей сетевой организации или соглашением сторон;</t>
  </si>
  <si>
    <t>в) положение об ответственности сторон за несоблюдение установленных договором и Правилами технологического присоединения сроков исполнения своих обязательств, в том числе:</t>
  </si>
  <si>
    <t>право заявителя в одностороннем порядке расторгнуть договор при нарушении сетевой организацией сроков технологического присоединения, указанных в договоре;</t>
  </si>
  <si>
    <t>обязанность одной из сторон договора при нарушении ею сроков осуществления мероприятий по технологическому присоединению уплатить другой стороне в течение 10 рабочих дней с даты наступления просрочки неустойку, рассчитанную как произведение 0,014 ставки рефинансирования Центрального банка Российской Федерации, установленной на дату заключения договора, и общего размера платы за технологическое присоединение по договору за каждый день просрочки;</t>
  </si>
  <si>
    <t>г) порядок разграничения балансовой принадлежности электрических сетей и эксплуатационной ответственности сторон;</t>
  </si>
  <si>
    <r>
      <t xml:space="preserve">д) размер платы за технологическое присоединение, определяемый в соответствии с законодательством Российской Федерации в сфере электроэнергетики (при осуществлении технологического присоединения по индивидуальному проекту размер платы за технологическое присоединение определяется с учетом особенностей, установленных </t>
    </r>
    <r>
      <rPr>
        <sz val="11"/>
        <color rgb="FF0000FF"/>
        <rFont val="Calibri"/>
        <family val="2"/>
        <charset val="204"/>
        <scheme val="minor"/>
      </rPr>
      <t>разделом III</t>
    </r>
    <r>
      <rPr>
        <sz val="11"/>
        <color theme="1"/>
        <rFont val="Calibri"/>
        <family val="2"/>
        <charset val="204"/>
        <scheme val="minor"/>
      </rPr>
      <t xml:space="preserve"> Правил технологического присоединения); </t>
    </r>
    <r>
      <rPr>
        <sz val="11"/>
        <color rgb="FF0000FF"/>
        <rFont val="Calibri"/>
        <family val="2"/>
        <charset val="204"/>
        <scheme val="minor"/>
      </rPr>
      <t>&lt;*&gt;</t>
    </r>
  </si>
  <si>
    <t>е) порядок и сроки внесения заявителем платы за технологическое присоединение &lt;**&gt;</t>
  </si>
  <si>
    <t>&lt;*&gt; Размер платы за подключение определяется в соответствии с нормативным правовым актом органа регулирования Калужской области.</t>
  </si>
  <si>
    <t>Информация о способах приобретения, стоимости</t>
  </si>
  <si>
    <t>и объемах товаров, необходимых для оказания услуг</t>
  </si>
  <si>
    <t>по передаче электроэнергии &lt;*&gt;</t>
  </si>
  <si>
    <t>Информация о способах приобретения, стоимости и объемах товаров, необходимых для оказания услуг по передаче электроэнергии</t>
  </si>
  <si>
    <t>Перечень информации</t>
  </si>
  <si>
    <t>О корпоративных правилах осуществления закупок (включая использование конкурсов, аукционов) &lt;5&gt;</t>
  </si>
  <si>
    <t>Форма 1.21</t>
  </si>
  <si>
    <t>Информация о перечне зон деятельности сетевой организации в текущем периоде регулирования - 2016 году</t>
  </si>
  <si>
    <t>руб./МВт мес.</t>
  </si>
  <si>
    <t>руб./МВт.ч</t>
  </si>
  <si>
    <t>ПАО "МРСК Центра и Приволжья", филиал "Калугаэнерго"</t>
  </si>
  <si>
    <t>руб./МВт. мес.</t>
  </si>
  <si>
    <t>Население и приравненные к нему категории потребителей, за исключением указанного в пунктах 1.2 и 1.3:</t>
  </si>
  <si>
    <t>1.3</t>
  </si>
  <si>
    <t>1.4</t>
  </si>
  <si>
    <t>Приравненные к населению категории потребителей, за исключением указанных в пункте 71 (1) Основ ценообразования:</t>
  </si>
  <si>
    <t>1.4.1</t>
  </si>
  <si>
    <t>Одноставочный тариф (в том числе дифференцированный по двум и по трем зонам суток)</t>
  </si>
  <si>
    <t>1.4.2</t>
  </si>
  <si>
    <t>1.4.3</t>
  </si>
  <si>
    <t>Содержащиеся за счет прихожан религиозные организации.  Гарантирующие поставщики, энергосбытовые, энергоснабжающие организации, приобретающие электрическую энергию (мощность) в целях дальнейшей продажи приравненным к населению категориям потребителей, указанным в данном пункте &lt;1&gt;.</t>
  </si>
  <si>
    <t>Юридические лица, приобретающие электрическую энергию (мощность) в целях потребления осужденными в помещениях для их содержания при условии наличия раздельного учета электрической энергии для указанных помещений. Гарантирующие поставщики, энергосбытовые, энергоснабжающие организации, приобретающие электрическую энергию (мощность) в целях дальнейшей продажи приравненным к населению категориям потребителей, указанным в данном пункте &lt;1&gt;.</t>
  </si>
  <si>
    <t>Садоводческие, огороднические или дачные некоммерческие объединения граждан - некоммерческие организации, учрежденные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 Гарантирующие поставщики, энергосбытовые, энергоснабжающие организации, приобретающие электрическую энергию (мощность) в целях дальнейшей продажи приравненным к населению категориям потребителей, указанным в данном пункте &lt;1&gt;.</t>
  </si>
  <si>
    <t>1.4.4</t>
  </si>
  <si>
    <t xml:space="preserve">Объединения граждан, приобретающих электрическую энергию (мощность) для использования в принадлежащих им хозяйственных постройках (погреба, сараи): некоммерческие объединения граждан (гаражно-строительные, гаражные кооперативы) и граждане, владеющие отдельно стоящими гаражами, приобретающие электрическую энергию (мощность) в целях потребления на коммунально-бытовые нужды и не используемую для осуществления коммерческой деятельности.
Гарантирующие поставщики, энергосбытовые, энергоснабжающие организации, приобретающие электрическую энергию (мощность) в целях дальнейшей продажи приравненным к населению категориям потребителей, указанным в данном пункте &lt;1&gt;. 
</t>
  </si>
  <si>
    <t>2016 год</t>
  </si>
  <si>
    <t>2017 год</t>
  </si>
  <si>
    <t>2018 год</t>
  </si>
  <si>
    <t>2019 год</t>
  </si>
  <si>
    <t>2020 год</t>
  </si>
  <si>
    <t>2021 год</t>
  </si>
  <si>
    <t>Информация о закупке сетевыми организациями электрической энергии для компенсации потерь в сетях и ее стоимости в предшествующем периоде регулирования - 2015 году</t>
  </si>
  <si>
    <t>Информация о размере фактических потерь, оплачиваемых получателем услуги при взаиморасчетах за услуги по передаче электрической энергии, в предшествующем периоде регулирования - 2015 году &lt;*&gt;</t>
  </si>
  <si>
    <t>Министерство конкурентной политики Калужской области</t>
  </si>
  <si>
    <t>I полугодие 2018 года</t>
  </si>
  <si>
    <t>II полугодие 2018 года</t>
  </si>
  <si>
    <t>Информация об индивидуальных тарифах на услуги по передаче электрической энергии для взаиморасчетов между сетевыми организациями на текущий период регулирования, 2018 год</t>
  </si>
  <si>
    <t>561-РК</t>
  </si>
  <si>
    <t>Информация о единых (котловых) тарифах на услуги по передаче электрической энергии по сетям на территории Калужской области на текущий период регулирования, 2018 год</t>
  </si>
  <si>
    <t xml:space="preserve">Сетевое издание "Сайт "Газеты Калужской области "Весть" http://www.vest-news.ru, 29.12.2017,
"Весть документы", N 5, 09.02.2018
"Весть документы", N 5, 09.02.2018
Сетевое издание "Сайт "Газеты Калужской области "Весть" http://www.vest-news.ru, 29.12.2017,
"Весть документы", N 5, 09.02.2018
"Весть документы", N 4, 05.02.2016
Сетевое издание "Сайт "Газеты Калужской области "Весть" http://www.vest-news.ru, 31.12.2015,
"Весть документы", N 4, 05.02.2016
</t>
  </si>
  <si>
    <t>567-РК</t>
  </si>
  <si>
    <t xml:space="preserve">Сетевое издание "Сайт "Газеты Калужской области "Весть" http://www.vest-news.ru, 29.12.2017,
"Весть документы", N 5, 09.02.2018
</t>
  </si>
  <si>
    <t>1.2 и  2.2</t>
  </si>
  <si>
    <t>1.1.2 и 2.1.2</t>
  </si>
  <si>
    <t>1.1.1 и 2.1.1</t>
  </si>
  <si>
    <t>555-РК</t>
  </si>
  <si>
    <t xml:space="preserve">Сетевое издание "Сайт "Газеты Калужской области "Весть" http://www.vest-news.ru, 29.12.2017,
"Весть документы", N 5, 09.02.2018
Сетевое издание "Сайт "Газеты Калужской области "Весть" http://www.vest-news.ru, 29.12.2017,
"Весть документы", N 5, 09.02.2018
Сетевое издание "Сайт "Газеты Калужской области "Весть" http://www.vest-news.ru, 29.12.2017,
"Весть документы", N 5, 09.02.2018
</t>
  </si>
  <si>
    <t>Наименование стандартизированной тарифной ставки</t>
  </si>
  <si>
    <t>Размер стандартизированной тарифной ставки</t>
  </si>
  <si>
    <r>
      <t xml:space="preserve">Стандартизированные тарифные ставки для расчета платы за технологическое присоединение к электрическим сетям      </t>
    </r>
    <r>
      <rPr>
        <b/>
        <sz val="11"/>
        <color theme="1"/>
        <rFont val="Calibri"/>
        <family val="2"/>
        <charset val="204"/>
        <scheme val="minor"/>
      </rPr>
      <t xml:space="preserve">         </t>
    </r>
    <r>
      <rPr>
        <b/>
        <u/>
        <sz val="11"/>
        <color theme="1"/>
        <rFont val="Calibri"/>
        <family val="2"/>
        <charset val="204"/>
        <scheme val="minor"/>
      </rPr>
      <t>ООО "Каскад-Энергосеть"</t>
    </r>
  </si>
  <si>
    <t>Размер стандартизированной тарифной ставки для территорий, относящихся к территориям городских населенных пунктов</t>
  </si>
  <si>
    <t>Размер стандартизированной тарифной ставки для территорий, не относящихся к территориям городских населенных пунктов</t>
  </si>
  <si>
    <t>Уровень напряжения 0,4 кВ</t>
  </si>
  <si>
    <t>Уровень напряжения 6 - 10 кВ</t>
  </si>
  <si>
    <t>Уровень напряжения 35 - 110 кВ</t>
  </si>
  <si>
    <t>Информация о затратах на покупку потерь электроэнергии в собственных сетях в текущем периоде регулирования - 2017 году</t>
  </si>
  <si>
    <t>Информация об уровне нормативных потерь электроэнергии на текущий период регулирования, 2018 год</t>
  </si>
  <si>
    <t>Информация о балансе электрической энергии и мощности на текущий период регулирования, 2018 год</t>
  </si>
  <si>
    <t>Факт 2017 г. (предшествующий период)</t>
  </si>
  <si>
    <t>План 2018  г. (текущий период)</t>
  </si>
  <si>
    <t xml:space="preserve">Стандартизированные тарифные ставки для расчета платы за технологическое присоединение к электрическим сетям территориальных сетевых организаций Калужской области на покрытие расходов, связанных со строительством объектов электросетевого хозяйства </t>
  </si>
  <si>
    <t>С2 - стандартизированная тарифная ставка на покрытие расходов сетевой организации на строительство воздушных линий электропередачи, руб./км</t>
  </si>
  <si>
    <t>Строительство ВЛ на железобетонных опорах</t>
  </si>
  <si>
    <t>С3 - стандартизированная тарифная ставка на покрытие расходов сетевой организации на строительство кабельных линий электропередачи, руб./км</t>
  </si>
  <si>
    <t>2.1.1</t>
  </si>
  <si>
    <t>2.1.2</t>
  </si>
  <si>
    <r>
      <t>сечение жилы до 50 мм</t>
    </r>
    <r>
      <rPr>
        <vertAlign val="superscript"/>
        <sz val="11"/>
        <color theme="1"/>
        <rFont val="Calibri"/>
        <family val="2"/>
        <charset val="204"/>
        <scheme val="minor"/>
      </rPr>
      <t>2</t>
    </r>
    <r>
      <rPr>
        <sz val="11"/>
        <color theme="1"/>
        <rFont val="Calibri"/>
        <family val="2"/>
        <charset val="204"/>
        <scheme val="minor"/>
      </rPr>
      <t xml:space="preserve"> (включительно)</t>
    </r>
  </si>
  <si>
    <r>
      <t>сечение жилы более 50 мм</t>
    </r>
    <r>
      <rPr>
        <vertAlign val="superscript"/>
        <sz val="11"/>
        <color theme="1"/>
        <rFont val="Calibri"/>
        <family val="2"/>
        <charset val="204"/>
        <scheme val="minor"/>
      </rPr>
      <t>2</t>
    </r>
  </si>
  <si>
    <t>Подземная прокладка в траншее одного кабеля с алюминиевыми жилами кабелем АВБШВ</t>
  </si>
  <si>
    <r>
      <t>сечение жилы 95 мм</t>
    </r>
    <r>
      <rPr>
        <vertAlign val="superscript"/>
        <sz val="11"/>
        <color theme="1"/>
        <rFont val="Calibri"/>
        <family val="2"/>
        <charset val="204"/>
        <scheme val="minor"/>
      </rPr>
      <t>2</t>
    </r>
  </si>
  <si>
    <r>
      <t>сечение жилы 120 мм</t>
    </r>
    <r>
      <rPr>
        <vertAlign val="superscript"/>
        <sz val="11"/>
        <color theme="1"/>
        <rFont val="Calibri"/>
        <family val="2"/>
        <charset val="204"/>
        <scheme val="minor"/>
      </rPr>
      <t>2</t>
    </r>
  </si>
  <si>
    <r>
      <t>сечение жилы 240 мм</t>
    </r>
    <r>
      <rPr>
        <vertAlign val="superscript"/>
        <sz val="11"/>
        <color theme="1"/>
        <rFont val="Calibri"/>
        <family val="2"/>
        <charset val="204"/>
        <scheme val="minor"/>
      </rPr>
      <t>2</t>
    </r>
  </si>
  <si>
    <t>3.1.1</t>
  </si>
  <si>
    <t>3.1.2</t>
  </si>
  <si>
    <t>Подземная прокладка в траншее одного кабеля с алюминиевыми жилами кабелем АПвП</t>
  </si>
  <si>
    <r>
      <t>сечение жилы 500 мм</t>
    </r>
    <r>
      <rPr>
        <vertAlign val="superscript"/>
        <sz val="11"/>
        <color theme="1"/>
        <rFont val="Calibri"/>
        <family val="2"/>
        <charset val="204"/>
        <scheme val="minor"/>
      </rPr>
      <t>2</t>
    </r>
  </si>
  <si>
    <t>Подземная прокладка в траншее одного кабеля с алюминиевыми жилами кабелем АСБ</t>
  </si>
  <si>
    <t>3.2.1</t>
  </si>
  <si>
    <t>Строительство закрытых переходов методом горизонтального направленного бурения тремя трубами ПНД диаметром 110 мм кабелем АСБ</t>
  </si>
  <si>
    <t>3.3.1</t>
  </si>
  <si>
    <t>3.3.2</t>
  </si>
  <si>
    <t>3.3.3</t>
  </si>
  <si>
    <t>3.4.1</t>
  </si>
  <si>
    <t>3.4.2</t>
  </si>
  <si>
    <t>Строительство закрытых переходов методом горизонтального направленного бурения тремя трубами ПНД диаметром 160 мм</t>
  </si>
  <si>
    <t>3.5.1</t>
  </si>
  <si>
    <t>3.5.2</t>
  </si>
  <si>
    <r>
      <t>сечение жилы 240 мм</t>
    </r>
    <r>
      <rPr>
        <vertAlign val="superscript"/>
        <sz val="11"/>
        <color theme="1"/>
        <rFont val="Calibri"/>
        <family val="2"/>
        <charset val="204"/>
        <scheme val="minor"/>
      </rPr>
      <t>2</t>
    </r>
    <r>
      <rPr>
        <sz val="11"/>
        <color theme="1"/>
        <rFont val="Calibri"/>
        <family val="2"/>
        <charset val="204"/>
        <scheme val="minor"/>
      </rPr>
      <t xml:space="preserve"> (АСБ)</t>
    </r>
  </si>
  <si>
    <r>
      <t>сечение жилы 500 мм</t>
    </r>
    <r>
      <rPr>
        <vertAlign val="superscript"/>
        <sz val="11"/>
        <color theme="1"/>
        <rFont val="Calibri"/>
        <family val="2"/>
        <charset val="204"/>
        <scheme val="minor"/>
      </rPr>
      <t>2</t>
    </r>
    <r>
      <rPr>
        <sz val="11"/>
        <color theme="1"/>
        <rFont val="Calibri"/>
        <family val="2"/>
        <charset val="204"/>
        <scheme val="minor"/>
      </rPr>
      <t xml:space="preserve"> (АПвП)</t>
    </r>
  </si>
  <si>
    <r>
      <t>С</t>
    </r>
    <r>
      <rPr>
        <vertAlign val="subscript"/>
        <sz val="11"/>
        <color theme="1"/>
        <rFont val="Calibri"/>
        <family val="2"/>
        <charset val="204"/>
        <scheme val="minor"/>
      </rPr>
      <t>4</t>
    </r>
    <r>
      <rPr>
        <sz val="11"/>
        <color theme="1"/>
        <rFont val="Calibri"/>
        <family val="2"/>
        <charset val="204"/>
        <scheme val="minor"/>
      </rPr>
      <t xml:space="preserve"> - стандартизированная тарифная ставка на покрытие расходов сетевой организации на строительство пунктов секционирования (реклоузеров, распределительных пунктов, переключательных пунктов), руб./шт.</t>
    </r>
  </si>
  <si>
    <t>Строительство реклоузеров</t>
  </si>
  <si>
    <r>
      <t>С</t>
    </r>
    <r>
      <rPr>
        <vertAlign val="subscript"/>
        <sz val="11"/>
        <color theme="1"/>
        <rFont val="Calibri"/>
        <family val="2"/>
        <charset val="204"/>
        <scheme val="minor"/>
      </rPr>
      <t>5</t>
    </r>
    <r>
      <rPr>
        <sz val="11"/>
        <color theme="1"/>
        <rFont val="Calibri"/>
        <family val="2"/>
        <charset val="204"/>
        <scheme val="minor"/>
      </rPr>
      <t xml:space="preserve"> - стандартизированная тарифная ставка на покрытие расходов сетевой организации на строительство трансформаторных подстанций (ТП), за исключением распределительных трансформаторных подстанций (РТП), с уровнем напряжения до 35 кВ руб./кВт</t>
    </r>
  </si>
  <si>
    <t>5.1</t>
  </si>
  <si>
    <t>мощностью 1 x 160 кВА</t>
  </si>
  <si>
    <t>мощностью 1 x 250 кВА</t>
  </si>
  <si>
    <t>мощностью 1 x 400 кВА</t>
  </si>
  <si>
    <t>мощностью 1 x 630 кВА</t>
  </si>
  <si>
    <t>мощностью 1 x 1000 кВА</t>
  </si>
  <si>
    <t>5.2</t>
  </si>
  <si>
    <t>5.3</t>
  </si>
  <si>
    <t>Комплектная трансформаторная подстанция с одним трансформатором (КТПп)</t>
  </si>
  <si>
    <t>5.1.1</t>
  </si>
  <si>
    <t>5.1.2</t>
  </si>
  <si>
    <t>5.1.3</t>
  </si>
  <si>
    <t>5.1.4</t>
  </si>
  <si>
    <t>5.1.5</t>
  </si>
  <si>
    <t>Комплектная трансформаторная подстанция с двумя трансформаторами (КТПп)</t>
  </si>
  <si>
    <t>мощностью 2 x 250 кВА</t>
  </si>
  <si>
    <t>мощностью 2 x 400 кВА</t>
  </si>
  <si>
    <t>5.2.1</t>
  </si>
  <si>
    <t>Блочная комплектная трансформаторная подстанция с двумя трансформаторами (БКТП)</t>
  </si>
  <si>
    <t>5.2.2</t>
  </si>
  <si>
    <t>мощностью 2 x 630 кВА</t>
  </si>
  <si>
    <t>мощностью 2 x 1000 кВА</t>
  </si>
  <si>
    <t>мощностью 2 x 1600 кВА</t>
  </si>
  <si>
    <t>5.3.1</t>
  </si>
  <si>
    <t>5.3.2</t>
  </si>
  <si>
    <t>5.3.3</t>
  </si>
  <si>
    <r>
      <t>С</t>
    </r>
    <r>
      <rPr>
        <vertAlign val="subscript"/>
        <sz val="11"/>
        <color theme="1"/>
        <rFont val="Calibri"/>
        <family val="2"/>
        <charset val="204"/>
        <scheme val="minor"/>
      </rPr>
      <t>6</t>
    </r>
    <r>
      <rPr>
        <sz val="11"/>
        <color theme="1"/>
        <rFont val="Calibri"/>
        <family val="2"/>
        <charset val="204"/>
        <scheme val="minor"/>
      </rPr>
      <t xml:space="preserve"> - стандартизированная тарифная ставка на покрытие расходов сетевой организации на строительство распределительных трансформаторных подстанций (РТП) с уровнем напряжения до 35 кВ, (руб./кВт)</t>
    </r>
  </si>
  <si>
    <t>7</t>
  </si>
  <si>
    <r>
      <t>С</t>
    </r>
    <r>
      <rPr>
        <vertAlign val="subscript"/>
        <sz val="11"/>
        <color theme="1"/>
        <rFont val="Calibri"/>
        <family val="2"/>
        <charset val="204"/>
        <scheme val="minor"/>
      </rPr>
      <t>7</t>
    </r>
    <r>
      <rPr>
        <sz val="11"/>
        <color theme="1"/>
        <rFont val="Calibri"/>
        <family val="2"/>
        <charset val="204"/>
        <scheme val="minor"/>
      </rPr>
      <t xml:space="preserve"> - стандартизированная тарифная ставка на покрытие расходов сетевой организации на строительство трансформаторных подстанций с уровнем напряжения 35 кВ и выше (ПС), (руб./кВт)</t>
    </r>
  </si>
  <si>
    <t>ЗА ЕДИНИЦУ МАКСИМАЛЬНОЙ МОЩНОСТИ ДЛЯ РАСЧЕТА ПЛАТЫ</t>
  </si>
  <si>
    <t>ЗА ТЕХНОЛОГИЧЕСКОЕ ПРИСОЕДИНЕНИЕ ЭНЕРГОПРИНИМАЮЩИХ УСТРОЙСТВ</t>
  </si>
  <si>
    <t>К ЭЛЕКТРИЧЕСКИМ СЕТЯМ ТЕРРИТОРИАЛЬНЫХ СЕТЕВЫХ ОРГАНИЗАЦИЙ</t>
  </si>
  <si>
    <t>КАЛУЖСКОЙ ОБЛАСТИ МОЩНОСТЬЮ МЕНЕЕ 8900 КВТ И НА УРОВНЕ</t>
  </si>
  <si>
    <t>НАПРЯЖЕНИЯ НИЖЕ 35 КВ</t>
  </si>
  <si>
    <t>СТАВКИ</t>
  </si>
  <si>
    <t>Ставка за единицу максимальной мощности для определения платы за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на покрытие расходов, не связанных со строительством объектов электросетевого хозяйства, руб./кВт &lt;1&gt;</t>
  </si>
  <si>
    <r>
      <t>С</t>
    </r>
    <r>
      <rPr>
        <vertAlign val="superscript"/>
        <sz val="11"/>
        <color theme="1"/>
        <rFont val="Calibri"/>
        <family val="2"/>
        <charset val="204"/>
        <scheme val="minor"/>
      </rPr>
      <t>maxN</t>
    </r>
    <r>
      <rPr>
        <vertAlign val="subscript"/>
        <sz val="11"/>
        <color theme="1"/>
        <rFont val="Calibri"/>
        <family val="2"/>
        <charset val="204"/>
        <scheme val="minor"/>
      </rPr>
      <t>1.1</t>
    </r>
    <r>
      <rPr>
        <sz val="11"/>
        <color theme="1"/>
        <rFont val="Calibri"/>
        <family val="2"/>
        <charset val="204"/>
        <scheme val="minor"/>
      </rPr>
      <t xml:space="preserve"> - подготовка и выдача сетевой организацией технических условий заявителю (ТУ)</t>
    </r>
  </si>
  <si>
    <r>
      <t>С</t>
    </r>
    <r>
      <rPr>
        <vertAlign val="superscript"/>
        <sz val="11"/>
        <color theme="1"/>
        <rFont val="Calibri"/>
        <family val="2"/>
        <charset val="204"/>
        <scheme val="minor"/>
      </rPr>
      <t>maxN</t>
    </r>
    <r>
      <rPr>
        <vertAlign val="subscript"/>
        <sz val="11"/>
        <color theme="1"/>
        <rFont val="Calibri"/>
        <family val="2"/>
        <charset val="204"/>
        <scheme val="minor"/>
      </rPr>
      <t>1.2</t>
    </r>
    <r>
      <rPr>
        <sz val="11"/>
        <color theme="1"/>
        <rFont val="Calibri"/>
        <family val="2"/>
        <charset val="204"/>
        <scheme val="minor"/>
      </rPr>
      <t xml:space="preserve"> - проверка сетевой организацией выполнения заявителем технических условий</t>
    </r>
  </si>
  <si>
    <r>
      <t>С</t>
    </r>
    <r>
      <rPr>
        <vertAlign val="superscript"/>
        <sz val="11"/>
        <color theme="1"/>
        <rFont val="Calibri"/>
        <family val="2"/>
        <charset val="204"/>
        <scheme val="minor"/>
      </rPr>
      <t>maxN</t>
    </r>
    <r>
      <rPr>
        <vertAlign val="subscript"/>
        <sz val="11"/>
        <color theme="1"/>
        <rFont val="Calibri"/>
        <family val="2"/>
        <charset val="204"/>
        <scheme val="minor"/>
      </rPr>
      <t>2</t>
    </r>
    <r>
      <rPr>
        <sz val="11"/>
        <color theme="1"/>
        <rFont val="Calibri"/>
        <family val="2"/>
        <charset val="204"/>
        <scheme val="minor"/>
      </rPr>
      <t xml:space="preserve"> - ставка за единицу максимальной мощности на осуществление мероприятий по строительству воздушных линий электропередачи, руб./кВт</t>
    </r>
  </si>
  <si>
    <t>(без НДС)</t>
  </si>
  <si>
    <r>
      <t>С</t>
    </r>
    <r>
      <rPr>
        <vertAlign val="superscript"/>
        <sz val="11"/>
        <color theme="1"/>
        <rFont val="Calibri"/>
        <family val="2"/>
        <charset val="204"/>
        <scheme val="minor"/>
      </rPr>
      <t>maxN</t>
    </r>
    <r>
      <rPr>
        <vertAlign val="subscript"/>
        <sz val="11"/>
        <color theme="1"/>
        <rFont val="Calibri"/>
        <family val="2"/>
        <charset val="204"/>
        <scheme val="minor"/>
      </rPr>
      <t>3</t>
    </r>
    <r>
      <rPr>
        <sz val="11"/>
        <color theme="1"/>
        <rFont val="Calibri"/>
        <family val="2"/>
        <charset val="204"/>
        <scheme val="minor"/>
      </rPr>
      <t xml:space="preserve"> - ставка за единицу максимальной мощности на осуществление мероприятий по строительству кабельных линий электропередачи, руб./кВт</t>
    </r>
  </si>
  <si>
    <t>3.1.3</t>
  </si>
  <si>
    <r>
      <t>сечение жилы 150 мм</t>
    </r>
    <r>
      <rPr>
        <vertAlign val="superscript"/>
        <sz val="11"/>
        <color theme="1"/>
        <rFont val="Calibri"/>
        <family val="2"/>
        <charset val="204"/>
        <scheme val="minor"/>
      </rPr>
      <t>2</t>
    </r>
  </si>
  <si>
    <r>
      <t>С</t>
    </r>
    <r>
      <rPr>
        <vertAlign val="superscript"/>
        <sz val="11"/>
        <color theme="1"/>
        <rFont val="Calibri"/>
        <family val="2"/>
        <charset val="204"/>
        <scheme val="minor"/>
      </rPr>
      <t>maxN</t>
    </r>
    <r>
      <rPr>
        <vertAlign val="subscript"/>
        <sz val="11"/>
        <color theme="1"/>
        <rFont val="Calibri"/>
        <family val="2"/>
        <charset val="204"/>
        <scheme val="minor"/>
      </rPr>
      <t>4</t>
    </r>
    <r>
      <rPr>
        <sz val="11"/>
        <color theme="1"/>
        <rFont val="Calibri"/>
        <family val="2"/>
        <charset val="204"/>
        <scheme val="minor"/>
      </rPr>
      <t xml:space="preserve"> - ставка за единицу максимальной мощности на осуществление мероприятий по строительству пунктов секционирования (реклоузеров, распределительных пунктов, переключательных пунктов), руб./кВт</t>
    </r>
  </si>
  <si>
    <r>
      <t>С</t>
    </r>
    <r>
      <rPr>
        <vertAlign val="superscript"/>
        <sz val="11"/>
        <color theme="1"/>
        <rFont val="Calibri"/>
        <family val="2"/>
        <charset val="204"/>
        <scheme val="minor"/>
      </rPr>
      <t>maxN</t>
    </r>
    <r>
      <rPr>
        <vertAlign val="subscript"/>
        <sz val="11"/>
        <color theme="1"/>
        <rFont val="Calibri"/>
        <family val="2"/>
        <charset val="204"/>
        <scheme val="minor"/>
      </rPr>
      <t>5</t>
    </r>
    <r>
      <rPr>
        <sz val="11"/>
        <color theme="1"/>
        <rFont val="Calibri"/>
        <family val="2"/>
        <charset val="204"/>
        <scheme val="minor"/>
      </rPr>
      <t xml:space="preserve"> - ставка за единицу максимальной мощности на осуществление мероприятий по строительству трансформаторных подстанций (ТП), за исключением распределительных трансформаторных подстанций (РТП), с уровнем напряжения до 35 кВ руб./кВт</t>
    </r>
  </si>
  <si>
    <r>
      <t>С</t>
    </r>
    <r>
      <rPr>
        <vertAlign val="superscript"/>
        <sz val="11"/>
        <color theme="1"/>
        <rFont val="Calibri"/>
        <family val="2"/>
        <charset val="204"/>
        <scheme val="minor"/>
      </rPr>
      <t>maxN</t>
    </r>
    <r>
      <rPr>
        <vertAlign val="subscript"/>
        <sz val="11"/>
        <color theme="1"/>
        <rFont val="Calibri"/>
        <family val="2"/>
        <charset val="204"/>
        <scheme val="minor"/>
      </rPr>
      <t>6</t>
    </r>
    <r>
      <rPr>
        <sz val="11"/>
        <color theme="1"/>
        <rFont val="Calibri"/>
        <family val="2"/>
        <charset val="204"/>
        <scheme val="minor"/>
      </rPr>
      <t xml:space="preserve"> - ставка за единицу максимальной мощности на осуществление мероприятий по строительству распределительных трансформаторных подстанций (РТП) с уровнем напряжения до 35 кВ, (руб./кВт)</t>
    </r>
  </si>
  <si>
    <r>
      <t>С</t>
    </r>
    <r>
      <rPr>
        <vertAlign val="superscript"/>
        <sz val="11"/>
        <color theme="1"/>
        <rFont val="Calibri"/>
        <family val="2"/>
        <charset val="204"/>
        <scheme val="minor"/>
      </rPr>
      <t>maxN</t>
    </r>
    <r>
      <rPr>
        <vertAlign val="subscript"/>
        <sz val="11"/>
        <color theme="1"/>
        <rFont val="Calibri"/>
        <family val="2"/>
        <charset val="204"/>
        <scheme val="minor"/>
      </rPr>
      <t>7</t>
    </r>
    <r>
      <rPr>
        <sz val="11"/>
        <color theme="1"/>
        <rFont val="Calibri"/>
        <family val="2"/>
        <charset val="204"/>
        <scheme val="minor"/>
      </rPr>
      <t xml:space="preserve"> - ставка за единицу максимальной мощности на осуществление мероприятий по строительству трансформаторных подстанций с уровнем напряжения 35 кВ и выше (ПС), (руб./кВт)</t>
    </r>
  </si>
  <si>
    <t>ФОРМУЛЫ</t>
  </si>
  <si>
    <t>ПЛАТЫ ЗА ТЕХНОЛОГИЧЕСКОЕ ПРИСОЕДИНЕНИЕ К ЭЛЕКТРИЧЕСКИМ СЕТЯМ</t>
  </si>
  <si>
    <t>ТЕРРИТОРИАЛЬНЫХ СЕТЕВЫХ ОРГАНИЗАЦИЙ КАЛУЖСКОЙ ОБЛАСТИ</t>
  </si>
  <si>
    <t>1. Если отсутствует необходимость реализации мероприятий "последней мили":</t>
  </si>
  <si>
    <r>
      <t>где С</t>
    </r>
    <r>
      <rPr>
        <vertAlign val="subscript"/>
        <sz val="11"/>
        <color theme="1"/>
        <rFont val="Calibri"/>
        <family val="2"/>
        <charset val="204"/>
        <scheme val="minor"/>
      </rPr>
      <t>1</t>
    </r>
    <r>
      <rPr>
        <sz val="11"/>
        <color theme="1"/>
        <rFont val="Calibri"/>
        <family val="2"/>
        <charset val="204"/>
        <scheme val="minor"/>
      </rPr>
      <t xml:space="preserve">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не связанных со строительством объектов электросетевого хозяйства, (руб./1 присоединение);</t>
    </r>
  </si>
  <si>
    <r>
      <t>С</t>
    </r>
    <r>
      <rPr>
        <vertAlign val="subscript"/>
        <sz val="11"/>
        <color theme="1"/>
        <rFont val="Calibri"/>
        <family val="2"/>
        <charset val="204"/>
        <scheme val="minor"/>
      </rPr>
      <t>1.1 -</t>
    </r>
    <r>
      <rPr>
        <sz val="11"/>
        <color theme="1"/>
        <rFont val="Calibri"/>
        <family val="2"/>
        <charset val="204"/>
        <scheme val="minor"/>
      </rPr>
      <t xml:space="preserve"> подготовка и выдача сетевой организацией технических условий заявителю (ТУ);</t>
    </r>
  </si>
  <si>
    <r>
      <t>С</t>
    </r>
    <r>
      <rPr>
        <vertAlign val="subscript"/>
        <sz val="11"/>
        <color theme="1"/>
        <rFont val="Calibri"/>
        <family val="2"/>
        <charset val="204"/>
        <scheme val="minor"/>
      </rPr>
      <t>1.2 -</t>
    </r>
    <r>
      <rPr>
        <sz val="11"/>
        <color theme="1"/>
        <rFont val="Calibri"/>
        <family val="2"/>
        <charset val="204"/>
        <scheme val="minor"/>
      </rPr>
      <t xml:space="preserve"> проверка сетевой организацией выполнения заявителем технических условий.</t>
    </r>
  </si>
  <si>
    <r>
      <t>С</t>
    </r>
    <r>
      <rPr>
        <b/>
        <vertAlign val="subscript"/>
        <sz val="11"/>
        <color theme="1"/>
        <rFont val="Calibri"/>
        <family val="2"/>
        <charset val="204"/>
        <scheme val="minor"/>
      </rPr>
      <t>1</t>
    </r>
    <r>
      <rPr>
        <b/>
        <sz val="11"/>
        <color theme="1"/>
        <rFont val="Calibri"/>
        <family val="2"/>
        <charset val="204"/>
        <scheme val="minor"/>
      </rPr>
      <t xml:space="preserve"> = С</t>
    </r>
    <r>
      <rPr>
        <b/>
        <vertAlign val="subscript"/>
        <sz val="11"/>
        <color theme="1"/>
        <rFont val="Calibri"/>
        <family val="2"/>
        <charset val="204"/>
        <scheme val="minor"/>
      </rPr>
      <t>1.1</t>
    </r>
    <r>
      <rPr>
        <b/>
        <sz val="11"/>
        <color theme="1"/>
        <rFont val="Calibri"/>
        <family val="2"/>
        <charset val="204"/>
        <scheme val="minor"/>
      </rPr>
      <t xml:space="preserve"> + С</t>
    </r>
    <r>
      <rPr>
        <b/>
        <vertAlign val="subscript"/>
        <sz val="11"/>
        <color theme="1"/>
        <rFont val="Calibri"/>
        <family val="2"/>
        <charset val="204"/>
        <scheme val="minor"/>
      </rPr>
      <t>1.2</t>
    </r>
    <r>
      <rPr>
        <b/>
        <sz val="11"/>
        <color theme="1"/>
        <rFont val="Calibri"/>
        <family val="2"/>
        <charset val="204"/>
        <scheme val="minor"/>
      </rPr>
      <t xml:space="preserve"> </t>
    </r>
    <r>
      <rPr>
        <sz val="11"/>
        <color theme="1"/>
        <rFont val="Calibri"/>
        <family val="2"/>
        <charset val="204"/>
        <scheme val="minor"/>
      </rPr>
      <t>(руб.),</t>
    </r>
  </si>
  <si>
    <t>2. Если при технологическом присоединении заявителя предусматривается мероприятие "последней мили" по прокладке воздушных линий электропередачи:</t>
  </si>
  <si>
    <r>
      <t>где С</t>
    </r>
    <r>
      <rPr>
        <vertAlign val="subscript"/>
        <sz val="11"/>
        <color theme="1"/>
        <rFont val="Calibri"/>
        <family val="2"/>
        <charset val="204"/>
        <scheme val="minor"/>
      </rPr>
      <t>1</t>
    </r>
    <r>
      <rPr>
        <sz val="11"/>
        <color theme="1"/>
        <rFont val="Calibri"/>
        <family val="2"/>
        <charset val="204"/>
        <scheme val="minor"/>
      </rPr>
      <t xml:space="preserve">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без расходов, связанных со строительством объектов электросетевого хозяйства (руб. /1 присоединение);</t>
    </r>
  </si>
  <si>
    <r>
      <t>С</t>
    </r>
    <r>
      <rPr>
        <vertAlign val="subscript"/>
        <sz val="11"/>
        <color theme="1"/>
        <rFont val="Calibri"/>
        <family val="2"/>
        <charset val="204"/>
        <scheme val="minor"/>
      </rPr>
      <t>2i,t</t>
    </r>
    <r>
      <rPr>
        <sz val="11"/>
        <color theme="1"/>
        <rFont val="Calibri"/>
        <family val="2"/>
        <charset val="204"/>
        <scheme val="minor"/>
      </rPr>
      <t xml:space="preserve"> - стандартизированная тарифная ставка на покрытие расходов сетевой организации на строительство воздушных линий электропередачи на i-том уровне напряжения в зависимости от вида используемого материала и (или) способа выполнения работ (t) в расчете на 1 км линий, руб./км;</t>
    </r>
  </si>
  <si>
    <r>
      <t>L</t>
    </r>
    <r>
      <rPr>
        <vertAlign val="subscript"/>
        <sz val="11"/>
        <color theme="1"/>
        <rFont val="Calibri"/>
        <family val="2"/>
        <charset val="204"/>
        <scheme val="minor"/>
      </rPr>
      <t>2i,t</t>
    </r>
    <r>
      <rPr>
        <sz val="11"/>
        <color theme="1"/>
        <rFont val="Calibri"/>
        <family val="2"/>
        <charset val="204"/>
        <scheme val="minor"/>
      </rPr>
      <t xml:space="preserve"> - протяженность воздушных линий электропередачи электропередачи на i-том уровне напряжения в зависимости от вида используемого материала и (или) способа выполнения работ (t) (км).</t>
    </r>
  </si>
  <si>
    <t>3. Если при технологическом присоединении заявителя предусматривается мероприятие "последней мили" по прокладке кабельных линий электропередачи</t>
  </si>
  <si>
    <r>
      <t>где С</t>
    </r>
    <r>
      <rPr>
        <vertAlign val="subscript"/>
        <sz val="11"/>
        <color theme="1"/>
        <rFont val="Calibri"/>
        <family val="2"/>
        <charset val="204"/>
        <scheme val="minor"/>
      </rPr>
      <t>1</t>
    </r>
    <r>
      <rPr>
        <sz val="11"/>
        <color theme="1"/>
        <rFont val="Calibri"/>
        <family val="2"/>
        <charset val="204"/>
        <scheme val="minor"/>
      </rPr>
      <t xml:space="preserve">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не связанных со строительством объектов электросетевого хозяйства (руб./1 присоединение);</t>
    </r>
  </si>
  <si>
    <r>
      <t>С</t>
    </r>
    <r>
      <rPr>
        <vertAlign val="subscript"/>
        <sz val="11"/>
        <color theme="1"/>
        <rFont val="Calibri"/>
        <family val="2"/>
        <charset val="204"/>
        <scheme val="minor"/>
      </rPr>
      <t>3i,t</t>
    </r>
    <r>
      <rPr>
        <sz val="11"/>
        <color theme="1"/>
        <rFont val="Calibri"/>
        <family val="2"/>
        <charset val="204"/>
        <scheme val="minor"/>
      </rPr>
      <t xml:space="preserve"> - стандартизированная тарифная ставка на покрытие расходов на строительство кабельных линий электропередачи на i-том уровне напряжения в зависимости от вида используемого материала и (или) способа выполнения работ (t) в расчете на 1 км линий, руб./км;</t>
    </r>
  </si>
  <si>
    <r>
      <t>L</t>
    </r>
    <r>
      <rPr>
        <vertAlign val="subscript"/>
        <sz val="11"/>
        <color theme="1"/>
        <rFont val="Calibri"/>
        <family val="2"/>
        <charset val="204"/>
        <scheme val="minor"/>
      </rPr>
      <t>3i,t</t>
    </r>
    <r>
      <rPr>
        <sz val="11"/>
        <color theme="1"/>
        <rFont val="Calibri"/>
        <family val="2"/>
        <charset val="204"/>
        <scheme val="minor"/>
      </rPr>
      <t xml:space="preserve"> - протяженность кабельных линий электропередачи на i-том уровне напряжения в зависимости от вида используемого материала и (или) способа выполнения работ (t) (км).</t>
    </r>
  </si>
  <si>
    <t>4. Если при технологическом присоединении заявителя предусматривается мероприятие "последней мили" по прокладке воздушных и кабельных линий электропередачи:</t>
  </si>
  <si>
    <r>
      <t>С</t>
    </r>
    <r>
      <rPr>
        <vertAlign val="subscript"/>
        <sz val="11"/>
        <color theme="1"/>
        <rFont val="Calibri"/>
        <family val="2"/>
        <charset val="204"/>
        <scheme val="minor"/>
      </rPr>
      <t>3i,t</t>
    </r>
    <r>
      <rPr>
        <sz val="11"/>
        <color theme="1"/>
        <rFont val="Calibri"/>
        <family val="2"/>
        <charset val="204"/>
        <scheme val="minor"/>
      </rPr>
      <t xml:space="preserve"> - стандартизированная тарифная ставка на покрытие расходов на строительство кабельных линий электропередачи на i-том уровне напряжения в расчете на 1 км линий, руб./км;</t>
    </r>
  </si>
  <si>
    <t>Информация о перечне мероприятий по снижению размеров потерь в электрических сетях в текущем периоде регулирования - 2017 году</t>
  </si>
  <si>
    <t>Информация о сводных данных об аварийных отключениях в электрических сетях, вызванных авариями или внеплановыми отключениями объектов электросетевого хозяйства, за предшествующий период регулирования, 2017 год</t>
  </si>
  <si>
    <t>Объем недопоставленной электрической энергии, кВт.ч</t>
  </si>
  <si>
    <t>Всего</t>
  </si>
  <si>
    <t>Квартал</t>
  </si>
  <si>
    <t>I</t>
  </si>
  <si>
    <t>II</t>
  </si>
  <si>
    <t>III</t>
  </si>
  <si>
    <t>IV</t>
  </si>
  <si>
    <t>в результате аварийных отключений электрической энергии</t>
  </si>
  <si>
    <t>Информация об объеме недопоставленной</t>
  </si>
  <si>
    <t xml:space="preserve">Форма 1.10. </t>
  </si>
  <si>
    <t>Информация об объеме недопоставленной в результате аварийных отключений электрической энергии в 2017 году</t>
  </si>
  <si>
    <t>для технологического присоединения потребителей</t>
  </si>
  <si>
    <t>трансформаторной мощности по центрам питания</t>
  </si>
  <si>
    <t>напряжением 35 кВ и выше</t>
  </si>
  <si>
    <t xml:space="preserve"> Информация о наличии объема свободной</t>
  </si>
  <si>
    <t>Форма 1.11.</t>
  </si>
  <si>
    <t>трансформаторной мощности по подстанциям и распределительным</t>
  </si>
  <si>
    <t>пунктам напряжением ниже 35 кВ</t>
  </si>
  <si>
    <t>Форма 1.12.</t>
  </si>
  <si>
    <t>ООО "Каскад-Энергосеть" не имеет центров питания напряжением 35 кВ и выше</t>
  </si>
  <si>
    <t>г. Калуга</t>
  </si>
  <si>
    <t>10 кВ, 0,4 кВ</t>
  </si>
  <si>
    <t>Калужская область Малоярославецкий р-н</t>
  </si>
  <si>
    <t>Наименование подстанции</t>
  </si>
  <si>
    <t>Трансформаторная (максимальная) мощность подстанции общая (кВт.)</t>
  </si>
  <si>
    <t>Трансформаторная мощность подстанции занятая потребителями (кВт.)</t>
  </si>
  <si>
    <t>Трансформаторная мощность подстанции свободная (кВт.)</t>
  </si>
  <si>
    <t>ТП 710</t>
  </si>
  <si>
    <t xml:space="preserve"> 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за 2017 год</t>
  </si>
  <si>
    <t>Номер</t>
  </si>
  <si>
    <t>Контрагент</t>
  </si>
  <si>
    <t xml:space="preserve">Договор </t>
  </si>
  <si>
    <t xml:space="preserve">Сумма </t>
  </si>
  <si>
    <t>Дата окончания</t>
  </si>
  <si>
    <t xml:space="preserve">Содержание </t>
  </si>
  <si>
    <t>январь</t>
  </si>
  <si>
    <t>повреждение кабельной муфты КЛ-10 кВ №19 ПС Воротынск</t>
  </si>
  <si>
    <t>Переключение на резервную линию №12 ПС Воротынск</t>
  </si>
  <si>
    <t>июнь</t>
  </si>
  <si>
    <t>механическое повреждение кабельной линии 10 кВ ТП-1</t>
  </si>
  <si>
    <t xml:space="preserve">Переключение на резервную линию №2 </t>
  </si>
  <si>
    <t>механическое повреждение кабельной линии 10 кВ РП-50- ТП-740</t>
  </si>
  <si>
    <t xml:space="preserve">Переключение на резервную линию </t>
  </si>
  <si>
    <t>июль</t>
  </si>
  <si>
    <t>Механическое повреждение кабельной линии 10 кВ ТП-653-ТП-654</t>
  </si>
  <si>
    <t>Воротынский участок ПС Воротынск КЛ-10 кВ №19</t>
  </si>
  <si>
    <t>ПС Воротынск КЛ-10 кВ №19</t>
  </si>
  <si>
    <t>Воротынский участок ТП-1</t>
  </si>
  <si>
    <t>Правобережье ТП-740</t>
  </si>
  <si>
    <t>Правобережье ТП-653  ТП-654</t>
  </si>
  <si>
    <t>Информация о проведении закупок товаров, необходимых</t>
  </si>
  <si>
    <t>Доп. информация</t>
  </si>
  <si>
    <t>ОАО «Калугатехремонт»</t>
  </si>
  <si>
    <t>Договор аренды № 12/16 от 02.01.2016</t>
  </si>
  <si>
    <t>1. Протокол внеочередного общего собрания участников ООО «Каскад-Энергосеть» от 22.11.2017 г.</t>
  </si>
  <si>
    <t>2. Положение о закупке товаров, работ, услуг для нужд ООО «Каскад-Энергосеть» от 22.11.2017 г.</t>
  </si>
  <si>
    <t>для производства регулируемых услуг в 2017 году</t>
  </si>
  <si>
    <t>(Доп. соглашение 2017)</t>
  </si>
  <si>
    <t>Аренда нежилых помещений по адресу:  г. Калуга, ул. Механизаторов, д. 38</t>
  </si>
  <si>
    <t>Извещение о закупке № 31704796899</t>
  </si>
  <si>
    <t>ООО «СПЕЦТРАНС»</t>
  </si>
  <si>
    <t xml:space="preserve">Договор аренды транспортного средства без экипажа № 10 от 11.04.2014 г. </t>
  </si>
  <si>
    <t>Аренда  автомобиля Форд Мондео</t>
  </si>
  <si>
    <t xml:space="preserve">Закупка у единственного поставщика </t>
  </si>
  <si>
    <t>ООО «ЛУКОЙЛ-Интер-Кард»</t>
  </si>
  <si>
    <t>Договор поставки № 31705073656 от 31.05.2017</t>
  </si>
  <si>
    <t>Поставка горюче-смазочных материалов 14400л602100</t>
  </si>
  <si>
    <t xml:space="preserve">Извещение о закупке № 31705073656 </t>
  </si>
  <si>
    <t>АО «Подольский завод электромонтажных изделий»</t>
  </si>
  <si>
    <t>Договор на поставку товара № 31705385398 от 24.08.2017</t>
  </si>
  <si>
    <t>603 275,00</t>
  </si>
  <si>
    <t>Поставка кабельных муфт для нужд филиала ООО "Каскад-Энергосеть" в г. Москва</t>
  </si>
  <si>
    <t>Извещение о закупке № 31705385398</t>
  </si>
  <si>
    <t>Договор поставки № 31705623692 от 02.11.2017</t>
  </si>
  <si>
    <t>467 100,00</t>
  </si>
  <si>
    <t>Поставка горюче-смазочных материалов для нужд ООО "Каскад-Энергосеть"</t>
  </si>
  <si>
    <t>Извещение о закупке № 31705623692</t>
  </si>
</sst>
</file>

<file path=xl/styles.xml><?xml version="1.0" encoding="utf-8"?>
<styleSheet xmlns="http://schemas.openxmlformats.org/spreadsheetml/2006/main">
  <numFmts count="5">
    <numFmt numFmtId="164" formatCode="0.0000"/>
    <numFmt numFmtId="165" formatCode="#,##0.0000"/>
    <numFmt numFmtId="166" formatCode="#,##0.00_ ;[Red]\-#,##0.00\ "/>
    <numFmt numFmtId="167" formatCode="#,##0_ ;[Red]\-#,##0\ "/>
    <numFmt numFmtId="168" formatCode="0.0"/>
  </numFmts>
  <fonts count="25">
    <font>
      <sz val="11"/>
      <color theme="1"/>
      <name val="Calibri"/>
      <family val="2"/>
      <charset val="204"/>
      <scheme val="minor"/>
    </font>
    <font>
      <b/>
      <sz val="11"/>
      <color theme="1"/>
      <name val="Calibri"/>
      <family val="2"/>
      <charset val="204"/>
      <scheme val="minor"/>
    </font>
    <font>
      <sz val="11"/>
      <color rgb="FF0000FF"/>
      <name val="Calibri"/>
      <family val="2"/>
      <charset val="204"/>
      <scheme val="minor"/>
    </font>
    <font>
      <sz val="12"/>
      <color theme="1"/>
      <name val="Times New Roman"/>
      <family val="1"/>
      <charset val="204"/>
    </font>
    <font>
      <sz val="10"/>
      <color theme="1"/>
      <name val="Calibri"/>
      <family val="2"/>
      <charset val="204"/>
      <scheme val="minor"/>
    </font>
    <font>
      <sz val="9"/>
      <color theme="1"/>
      <name val="Calibri"/>
      <family val="2"/>
      <charset val="204"/>
      <scheme val="minor"/>
    </font>
    <font>
      <b/>
      <u/>
      <sz val="11"/>
      <color theme="1"/>
      <name val="Calibri"/>
      <family val="2"/>
      <charset val="204"/>
      <scheme val="minor"/>
    </font>
    <font>
      <sz val="8"/>
      <color theme="1"/>
      <name val="Calibri"/>
      <family val="2"/>
      <charset val="204"/>
      <scheme val="minor"/>
    </font>
    <font>
      <b/>
      <sz val="10"/>
      <color theme="1"/>
      <name val="Calibri"/>
      <family val="2"/>
      <charset val="204"/>
      <scheme val="minor"/>
    </font>
    <font>
      <u/>
      <sz val="11"/>
      <color theme="10"/>
      <name val="Calibri"/>
      <family val="2"/>
      <charset val="204"/>
    </font>
    <font>
      <i/>
      <sz val="10"/>
      <name val="Calibri"/>
      <family val="2"/>
      <charset val="204"/>
      <scheme val="minor"/>
    </font>
    <font>
      <i/>
      <sz val="10"/>
      <color theme="1"/>
      <name val="Calibri"/>
      <family val="2"/>
      <charset val="204"/>
      <scheme val="minor"/>
    </font>
    <font>
      <b/>
      <u/>
      <sz val="11"/>
      <name val="Calibri"/>
      <family val="2"/>
      <charset val="204"/>
    </font>
    <font>
      <sz val="11"/>
      <color theme="0"/>
      <name val="Calibri"/>
      <family val="2"/>
      <charset val="204"/>
      <scheme val="minor"/>
    </font>
    <font>
      <vertAlign val="subscript"/>
      <sz val="11"/>
      <color theme="1"/>
      <name val="Calibri"/>
      <family val="2"/>
      <charset val="204"/>
      <scheme val="minor"/>
    </font>
    <font>
      <vertAlign val="superscript"/>
      <sz val="11"/>
      <color theme="1"/>
      <name val="Calibri"/>
      <family val="2"/>
      <charset val="204"/>
      <scheme val="minor"/>
    </font>
    <font>
      <sz val="11"/>
      <name val="Calibri"/>
      <family val="2"/>
      <charset val="204"/>
    </font>
    <font>
      <b/>
      <sz val="9"/>
      <color theme="1"/>
      <name val="Calibri"/>
      <family val="2"/>
      <charset val="204"/>
      <scheme val="minor"/>
    </font>
    <font>
      <b/>
      <vertAlign val="subscript"/>
      <sz val="11"/>
      <color theme="1"/>
      <name val="Calibri"/>
      <family val="2"/>
      <charset val="204"/>
      <scheme val="minor"/>
    </font>
    <font>
      <b/>
      <sz val="12"/>
      <color theme="1"/>
      <name val="Calibri"/>
      <family val="2"/>
      <charset val="204"/>
      <scheme val="minor"/>
    </font>
    <font>
      <u/>
      <sz val="11"/>
      <name val="Calibri"/>
      <family val="2"/>
      <charset val="204"/>
    </font>
    <font>
      <sz val="11"/>
      <color rgb="FFFF0000"/>
      <name val="Calibri"/>
      <family val="2"/>
      <charset val="204"/>
      <scheme val="minor"/>
    </font>
    <font>
      <sz val="10"/>
      <name val="Arial Cyr"/>
      <charset val="204"/>
    </font>
    <font>
      <b/>
      <sz val="11"/>
      <color rgb="FF000000"/>
      <name val="Calibri"/>
      <family val="2"/>
      <charset val="204"/>
      <scheme val="minor"/>
    </font>
    <font>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22" fillId="0" borderId="0"/>
  </cellStyleXfs>
  <cellXfs count="449">
    <xf numFmtId="0" fontId="0" fillId="0" borderId="0" xfId="0"/>
    <xf numFmtId="0" fontId="0" fillId="0" borderId="4" xfId="0" applyBorder="1" applyAlignment="1">
      <alignment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3" fillId="0" borderId="0" xfId="0" applyFont="1"/>
    <xf numFmtId="0" fontId="0" fillId="0" borderId="0" xfId="0" applyAlignment="1">
      <alignment horizontal="center"/>
    </xf>
    <xf numFmtId="0" fontId="0" fillId="0" borderId="4"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0" fillId="0" borderId="5"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3" xfId="0" applyBorder="1"/>
    <xf numFmtId="0" fontId="0" fillId="0" borderId="13" xfId="0" applyBorder="1" applyAlignment="1">
      <alignment horizontal="center" vertical="center"/>
    </xf>
    <xf numFmtId="0" fontId="0" fillId="0" borderId="8" xfId="0" applyBorder="1" applyAlignment="1">
      <alignment vertical="top" wrapText="1"/>
    </xf>
    <xf numFmtId="0" fontId="0" fillId="0" borderId="8" xfId="0" applyBorder="1" applyAlignment="1">
      <alignment horizontal="center" vertical="center"/>
    </xf>
    <xf numFmtId="0" fontId="0" fillId="0" borderId="13" xfId="0" applyFont="1" applyBorder="1" applyAlignment="1">
      <alignment horizontal="center" vertical="center" wrapText="1"/>
    </xf>
    <xf numFmtId="0" fontId="3" fillId="0" borderId="0" xfId="0" applyFont="1" applyBorder="1" applyAlignment="1">
      <alignment horizontal="center" vertical="top" wrapText="1"/>
    </xf>
    <xf numFmtId="0" fontId="0" fillId="0" borderId="0" xfId="0" applyBorder="1"/>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top" wrapText="1"/>
    </xf>
    <xf numFmtId="0" fontId="0" fillId="0" borderId="0" xfId="0" applyBorder="1" applyAlignment="1">
      <alignment vertical="top" wrapText="1"/>
    </xf>
    <xf numFmtId="0" fontId="0" fillId="0" borderId="5" xfId="0" applyBorder="1" applyAlignment="1">
      <alignment horizontal="left" vertical="center" wrapText="1"/>
    </xf>
    <xf numFmtId="0" fontId="0" fillId="0" borderId="5" xfId="0" applyBorder="1" applyAlignment="1">
      <alignment horizontal="center" vertical="center" wrapText="1"/>
    </xf>
    <xf numFmtId="14" fontId="0" fillId="0" borderId="4" xfId="0" applyNumberFormat="1" applyBorder="1" applyAlignment="1">
      <alignment horizontal="center" vertical="center" wrapText="1"/>
    </xf>
    <xf numFmtId="0" fontId="0" fillId="0" borderId="0" xfId="0" applyBorder="1" applyAlignment="1">
      <alignment horizontal="center" vertical="center" wrapText="1"/>
    </xf>
    <xf numFmtId="49" fontId="0" fillId="0" borderId="13" xfId="0" applyNumberFormat="1" applyBorder="1" applyAlignment="1">
      <alignment horizontal="center" vertical="center" wrapText="1"/>
    </xf>
    <xf numFmtId="49" fontId="0" fillId="0" borderId="4" xfId="0" applyNumberFormat="1" applyBorder="1" applyAlignment="1">
      <alignment vertical="center" wrapText="1"/>
    </xf>
    <xf numFmtId="49" fontId="0" fillId="0" borderId="15" xfId="0" applyNumberFormat="1" applyBorder="1" applyAlignment="1">
      <alignment vertical="center" wrapText="1"/>
    </xf>
    <xf numFmtId="49" fontId="0" fillId="0" borderId="0" xfId="0" applyNumberFormat="1" applyBorder="1" applyAlignment="1">
      <alignment vertical="center" wrapText="1"/>
    </xf>
    <xf numFmtId="49" fontId="0" fillId="0" borderId="22" xfId="0" applyNumberFormat="1" applyBorder="1" applyAlignment="1">
      <alignment vertical="center" wrapText="1"/>
    </xf>
    <xf numFmtId="49" fontId="0" fillId="0" borderId="23" xfId="0" applyNumberFormat="1" applyBorder="1" applyAlignment="1">
      <alignment vertical="center" wrapText="1"/>
    </xf>
    <xf numFmtId="49" fontId="0" fillId="0" borderId="24" xfId="0" applyNumberFormat="1" applyBorder="1" applyAlignment="1">
      <alignment vertical="center" wrapText="1"/>
    </xf>
    <xf numFmtId="0" fontId="0" fillId="0" borderId="6" xfId="0" applyBorder="1" applyAlignment="1">
      <alignment horizontal="center" vertical="top" wrapText="1"/>
    </xf>
    <xf numFmtId="0" fontId="0" fillId="0" borderId="11" xfId="0" applyBorder="1" applyAlignment="1">
      <alignment horizontal="center" vertical="top" wrapText="1"/>
    </xf>
    <xf numFmtId="0" fontId="0" fillId="0" borderId="10" xfId="0" applyBorder="1" applyAlignment="1">
      <alignment horizontal="center" vertical="top" wrapText="1"/>
    </xf>
    <xf numFmtId="0" fontId="9" fillId="0" borderId="5" xfId="1" applyBorder="1" applyAlignment="1" applyProtection="1">
      <alignment horizontal="center" vertical="top" wrapText="1"/>
    </xf>
    <xf numFmtId="0" fontId="0" fillId="0" borderId="5" xfId="0" applyBorder="1" applyAlignment="1">
      <alignment vertical="top" wrapText="1"/>
    </xf>
    <xf numFmtId="165" fontId="0" fillId="0" borderId="0" xfId="0" applyNumberFormat="1" applyBorder="1" applyAlignment="1">
      <alignment vertical="center" wrapText="1"/>
    </xf>
    <xf numFmtId="165" fontId="0" fillId="0" borderId="6" xfId="0" applyNumberFormat="1" applyBorder="1" applyAlignment="1">
      <alignment vertical="center" wrapText="1"/>
    </xf>
    <xf numFmtId="165" fontId="0" fillId="0" borderId="22" xfId="0" applyNumberFormat="1" applyBorder="1" applyAlignment="1">
      <alignment vertical="center" wrapText="1"/>
    </xf>
    <xf numFmtId="165" fontId="0" fillId="0" borderId="19" xfId="0" applyNumberFormat="1" applyBorder="1" applyAlignment="1">
      <alignment vertical="center" wrapText="1"/>
    </xf>
    <xf numFmtId="165" fontId="0" fillId="0" borderId="23" xfId="0" applyNumberFormat="1" applyBorder="1" applyAlignment="1">
      <alignment vertical="center" wrapText="1"/>
    </xf>
    <xf numFmtId="165" fontId="0" fillId="0" borderId="20" xfId="0" applyNumberFormat="1" applyBorder="1" applyAlignment="1">
      <alignment vertical="center" wrapText="1"/>
    </xf>
    <xf numFmtId="165" fontId="0" fillId="0" borderId="24" xfId="0" applyNumberFormat="1" applyBorder="1" applyAlignment="1">
      <alignment vertical="center" wrapText="1"/>
    </xf>
    <xf numFmtId="165" fontId="0" fillId="0" borderId="21" xfId="0" applyNumberFormat="1" applyBorder="1" applyAlignment="1">
      <alignment vertical="center" wrapText="1"/>
    </xf>
    <xf numFmtId="165" fontId="0" fillId="0" borderId="5" xfId="0" applyNumberFormat="1" applyBorder="1" applyAlignment="1">
      <alignment horizontal="center" vertical="center" wrapText="1"/>
    </xf>
    <xf numFmtId="165" fontId="0" fillId="0" borderId="8" xfId="0" applyNumberFormat="1" applyBorder="1" applyAlignment="1">
      <alignment vertical="center" wrapText="1"/>
    </xf>
    <xf numFmtId="165" fontId="0" fillId="0" borderId="5" xfId="0" applyNumberFormat="1" applyBorder="1" applyAlignment="1">
      <alignment vertical="center" wrapText="1"/>
    </xf>
    <xf numFmtId="165" fontId="0" fillId="0" borderId="13" xfId="0" applyNumberFormat="1" applyBorder="1" applyAlignment="1">
      <alignment vertical="center" wrapText="1"/>
    </xf>
    <xf numFmtId="165" fontId="0" fillId="0" borderId="20" xfId="0" applyNumberFormat="1" applyBorder="1" applyAlignment="1">
      <alignment horizontal="center" vertical="center" wrapText="1"/>
    </xf>
    <xf numFmtId="165" fontId="0" fillId="0" borderId="23" xfId="0" applyNumberFormat="1" applyBorder="1" applyAlignment="1">
      <alignment horizontal="center" vertical="center" wrapText="1"/>
    </xf>
    <xf numFmtId="165" fontId="0" fillId="0" borderId="19" xfId="0" applyNumberFormat="1" applyBorder="1" applyAlignment="1">
      <alignment horizontal="right" vertical="center" wrapText="1"/>
    </xf>
    <xf numFmtId="165" fontId="0" fillId="0" borderId="22" xfId="0" applyNumberFormat="1" applyBorder="1" applyAlignment="1">
      <alignment horizontal="right" vertical="center" wrapText="1"/>
    </xf>
    <xf numFmtId="165" fontId="0" fillId="0" borderId="6" xfId="0" applyNumberFormat="1" applyBorder="1" applyAlignment="1">
      <alignment horizontal="center" vertical="center" wrapText="1"/>
    </xf>
    <xf numFmtId="165" fontId="0" fillId="0" borderId="13" xfId="0" applyNumberFormat="1" applyBorder="1" applyAlignment="1">
      <alignment horizontal="center" vertical="center" wrapText="1"/>
    </xf>
    <xf numFmtId="165" fontId="0" fillId="0" borderId="8" xfId="0" applyNumberFormat="1" applyBorder="1" applyAlignment="1">
      <alignment horizontal="center" vertical="center" wrapText="1"/>
    </xf>
    <xf numFmtId="165" fontId="0" fillId="0" borderId="6" xfId="0" applyNumberFormat="1" applyBorder="1" applyAlignment="1">
      <alignment horizontal="right" vertical="center" wrapText="1"/>
    </xf>
    <xf numFmtId="3" fontId="0" fillId="0" borderId="5" xfId="0" applyNumberFormat="1" applyBorder="1" applyAlignment="1">
      <alignment horizontal="center" vertical="center" wrapText="1"/>
    </xf>
    <xf numFmtId="0" fontId="9" fillId="0" borderId="0" xfId="1" applyAlignment="1" applyProtection="1">
      <alignment horizontal="center"/>
    </xf>
    <xf numFmtId="0" fontId="0" fillId="0" borderId="0" xfId="0" applyAlignment="1">
      <alignment horizontal="right" vertical="center"/>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0" xfId="0" applyAlignment="1">
      <alignment horizontal="left"/>
    </xf>
    <xf numFmtId="0" fontId="0" fillId="0" borderId="13" xfId="0" applyBorder="1" applyAlignment="1">
      <alignment horizontal="left" vertical="center" wrapText="1"/>
    </xf>
    <xf numFmtId="2" fontId="0" fillId="0" borderId="4" xfId="0" applyNumberFormat="1" applyBorder="1" applyAlignment="1">
      <alignment horizontal="center" vertical="center" wrapText="1"/>
    </xf>
    <xf numFmtId="0" fontId="0" fillId="0" borderId="0" xfId="0" applyBorder="1" applyAlignment="1">
      <alignment horizontal="left" vertical="top" wrapText="1"/>
    </xf>
    <xf numFmtId="0" fontId="1" fillId="0" borderId="5" xfId="0" applyFont="1" applyBorder="1" applyAlignment="1">
      <alignment horizontal="center" vertical="top" wrapText="1"/>
    </xf>
    <xf numFmtId="0" fontId="1" fillId="0" borderId="4" xfId="0" applyFont="1" applyBorder="1" applyAlignment="1">
      <alignment horizontal="center" vertical="center" wrapText="1"/>
    </xf>
    <xf numFmtId="0" fontId="1" fillId="0" borderId="4" xfId="0" applyFont="1" applyBorder="1" applyAlignment="1">
      <alignment horizontal="center" vertical="top"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49" fontId="0" fillId="0" borderId="6" xfId="0" applyNumberFormat="1" applyBorder="1" applyAlignment="1">
      <alignment horizontal="center" vertical="center" wrapText="1"/>
    </xf>
    <xf numFmtId="0" fontId="0" fillId="0" borderId="1" xfId="0" applyBorder="1" applyAlignment="1">
      <alignmen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top" wrapText="1"/>
    </xf>
    <xf numFmtId="0" fontId="0" fillId="0" borderId="2" xfId="0" applyBorder="1" applyAlignment="1">
      <alignment horizontal="center" vertical="center"/>
    </xf>
    <xf numFmtId="0" fontId="0" fillId="0" borderId="0" xfId="0" applyBorder="1" applyAlignment="1">
      <alignment horizontal="center" vertical="center" wrapText="1"/>
    </xf>
    <xf numFmtId="0" fontId="0" fillId="0" borderId="4" xfId="0"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NumberFormat="1"/>
    <xf numFmtId="0" fontId="0" fillId="0" borderId="0" xfId="0" applyAlignment="1">
      <alignment vertical="top" wrapText="1"/>
    </xf>
    <xf numFmtId="0" fontId="0" fillId="0" borderId="0" xfId="0" applyBorder="1" applyAlignment="1">
      <alignment vertical="center" wrapText="1"/>
    </xf>
    <xf numFmtId="49" fontId="0" fillId="0" borderId="13" xfId="0" applyNumberFormat="1" applyBorder="1" applyAlignment="1">
      <alignment horizontal="center" vertical="center"/>
    </xf>
    <xf numFmtId="49" fontId="0" fillId="0" borderId="0" xfId="0" applyNumberFormat="1" applyBorder="1" applyAlignment="1">
      <alignment horizontal="center" vertical="center"/>
    </xf>
    <xf numFmtId="165" fontId="0" fillId="0" borderId="28" xfId="0" applyNumberFormat="1" applyBorder="1" applyAlignment="1">
      <alignment horizontal="right" vertical="center" wrapText="1"/>
    </xf>
    <xf numFmtId="165" fontId="0" fillId="0" borderId="32" xfId="0" applyNumberFormat="1" applyBorder="1" applyAlignment="1">
      <alignment horizontal="center" vertical="center" wrapText="1"/>
    </xf>
    <xf numFmtId="165" fontId="0" fillId="0" borderId="32" xfId="0" applyNumberFormat="1" applyBorder="1" applyAlignment="1">
      <alignment vertical="center" wrapText="1"/>
    </xf>
    <xf numFmtId="165" fontId="0" fillId="0" borderId="33" xfId="0" applyNumberFormat="1" applyBorder="1" applyAlignment="1">
      <alignment vertical="center" wrapText="1"/>
    </xf>
    <xf numFmtId="165" fontId="0" fillId="0" borderId="23" xfId="0" applyNumberFormat="1" applyBorder="1" applyAlignment="1">
      <alignment horizontal="right" vertical="center" wrapText="1"/>
    </xf>
    <xf numFmtId="165" fontId="0" fillId="0" borderId="24" xfId="0" applyNumberFormat="1" applyBorder="1" applyAlignment="1">
      <alignment horizontal="right" vertical="center" wrapText="1"/>
    </xf>
    <xf numFmtId="165" fontId="0" fillId="0" borderId="0" xfId="0" applyNumberFormat="1"/>
    <xf numFmtId="0" fontId="4" fillId="0" borderId="22" xfId="0" applyFont="1" applyBorder="1" applyAlignment="1">
      <alignment horizontal="center" vertical="center" wrapText="1"/>
    </xf>
    <xf numFmtId="0" fontId="0" fillId="0" borderId="1" xfId="0" applyBorder="1" applyAlignment="1">
      <alignment horizontal="center" vertical="top" wrapText="1"/>
    </xf>
    <xf numFmtId="0" fontId="0" fillId="0" borderId="3" xfId="0" applyBorder="1" applyAlignment="1">
      <alignment horizontal="center" vertical="center" wrapText="1"/>
    </xf>
    <xf numFmtId="49" fontId="0" fillId="0" borderId="5" xfId="0" applyNumberFormat="1" applyBorder="1" applyAlignment="1">
      <alignment horizontal="center" vertical="center" wrapText="1"/>
    </xf>
    <xf numFmtId="0" fontId="0" fillId="0" borderId="2" xfId="0" applyBorder="1" applyAlignment="1">
      <alignment vertical="top" wrapText="1"/>
    </xf>
    <xf numFmtId="0" fontId="0" fillId="0" borderId="1" xfId="0" applyBorder="1" applyAlignment="1">
      <alignment vertical="top" wrapText="1"/>
    </xf>
    <xf numFmtId="0" fontId="0" fillId="0" borderId="5" xfId="0" applyBorder="1" applyAlignment="1">
      <alignment horizontal="center" vertical="center" wrapText="1"/>
    </xf>
    <xf numFmtId="49" fontId="0" fillId="0" borderId="3" xfId="0" applyNumberFormat="1" applyBorder="1" applyAlignment="1">
      <alignment horizontal="center" vertical="center"/>
    </xf>
    <xf numFmtId="0" fontId="0" fillId="0" borderId="4" xfId="0" applyBorder="1" applyAlignment="1">
      <alignment horizontal="center" vertical="center" wrapText="1"/>
    </xf>
    <xf numFmtId="0" fontId="0" fillId="0" borderId="8" xfId="0"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horizontal="center" vertical="center" wrapText="1"/>
    </xf>
    <xf numFmtId="0" fontId="0" fillId="0" borderId="0" xfId="0" applyBorder="1" applyAlignment="1">
      <alignment horizontal="left" vertical="center" wrapText="1"/>
    </xf>
    <xf numFmtId="2" fontId="0" fillId="0" borderId="0" xfId="0" applyNumberFormat="1" applyAlignment="1">
      <alignment vertical="center"/>
    </xf>
    <xf numFmtId="2" fontId="0" fillId="0" borderId="13" xfId="0" applyNumberFormat="1" applyBorder="1" applyAlignment="1">
      <alignment vertical="center"/>
    </xf>
    <xf numFmtId="2" fontId="0" fillId="0" borderId="13" xfId="0" applyNumberFormat="1" applyBorder="1" applyAlignment="1">
      <alignment horizontal="center" vertical="center"/>
    </xf>
    <xf numFmtId="0" fontId="1" fillId="0" borderId="0" xfId="0" applyFont="1" applyAlignment="1">
      <alignment vertical="center"/>
    </xf>
    <xf numFmtId="0" fontId="0" fillId="0" borderId="10" xfId="0" applyBorder="1" applyAlignment="1">
      <alignment vertical="top" wrapText="1"/>
    </xf>
    <xf numFmtId="0" fontId="0" fillId="0" borderId="8" xfId="0" applyBorder="1" applyAlignment="1">
      <alignment vertical="center"/>
    </xf>
    <xf numFmtId="0" fontId="0" fillId="0" borderId="0" xfId="0" applyBorder="1" applyAlignment="1">
      <alignment vertical="center"/>
    </xf>
    <xf numFmtId="0" fontId="0" fillId="0" borderId="0" xfId="0" applyFill="1" applyBorder="1" applyAlignment="1">
      <alignment vertical="top" wrapText="1"/>
    </xf>
    <xf numFmtId="0" fontId="0" fillId="0"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1" fillId="0" borderId="0" xfId="0" applyFont="1" applyBorder="1" applyAlignment="1">
      <alignment horizontal="center" vertical="center" wrapText="1"/>
    </xf>
    <xf numFmtId="49" fontId="0" fillId="0" borderId="0" xfId="0" applyNumberFormat="1" applyBorder="1" applyAlignment="1">
      <alignment vertical="center"/>
    </xf>
    <xf numFmtId="3" fontId="1" fillId="0" borderId="5" xfId="0" applyNumberFormat="1" applyFont="1" applyBorder="1" applyAlignment="1">
      <alignment horizontal="center" vertical="center" wrapText="1"/>
    </xf>
    <xf numFmtId="0" fontId="13" fillId="0" borderId="0" xfId="0" applyFont="1"/>
    <xf numFmtId="49" fontId="0" fillId="0" borderId="23" xfId="0" applyNumberFormat="1" applyFill="1" applyBorder="1" applyAlignment="1">
      <alignment horizontal="center" vertical="center"/>
    </xf>
    <xf numFmtId="49" fontId="0" fillId="0" borderId="30" xfId="0" applyNumberFormat="1" applyFill="1" applyBorder="1" applyAlignment="1">
      <alignment horizontal="center" vertical="center"/>
    </xf>
    <xf numFmtId="49" fontId="0" fillId="0" borderId="13" xfId="0" applyNumberFormat="1" applyFill="1" applyBorder="1" applyAlignment="1">
      <alignment horizontal="center" vertical="center"/>
    </xf>
    <xf numFmtId="0" fontId="0" fillId="0" borderId="1" xfId="0" applyBorder="1" applyAlignment="1">
      <alignment horizontal="right" vertical="top" wrapText="1"/>
    </xf>
    <xf numFmtId="0" fontId="0" fillId="0" borderId="34" xfId="0" applyFill="1" applyBorder="1" applyAlignment="1">
      <alignment horizontal="center" vertical="center" wrapText="1"/>
    </xf>
    <xf numFmtId="0" fontId="0" fillId="0" borderId="34" xfId="0" applyFill="1" applyBorder="1" applyAlignment="1">
      <alignment vertical="top" wrapText="1"/>
    </xf>
    <xf numFmtId="0" fontId="0" fillId="0" borderId="34" xfId="0" applyBorder="1" applyAlignment="1">
      <alignment horizontal="right" vertical="top" wrapText="1"/>
    </xf>
    <xf numFmtId="49" fontId="0" fillId="0" borderId="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8" xfId="0" applyBorder="1" applyAlignment="1">
      <alignment horizontal="center" vertical="center" wrapText="1"/>
    </xf>
    <xf numFmtId="49" fontId="0" fillId="0" borderId="7" xfId="0" applyNumberFormat="1" applyFill="1" applyBorder="1" applyAlignment="1">
      <alignment horizontal="center" vertical="center"/>
    </xf>
    <xf numFmtId="49" fontId="0" fillId="0" borderId="14" xfId="0" applyNumberFormat="1" applyFill="1" applyBorder="1" applyAlignment="1">
      <alignment horizontal="center" vertical="center"/>
    </xf>
    <xf numFmtId="49" fontId="0" fillId="0" borderId="20" xfId="0" applyNumberFormat="1" applyFill="1" applyBorder="1" applyAlignment="1">
      <alignment horizontal="center" vertical="center"/>
    </xf>
    <xf numFmtId="0" fontId="0" fillId="0" borderId="34" xfId="0" applyBorder="1" applyAlignment="1">
      <alignment vertical="top" wrapText="1"/>
    </xf>
    <xf numFmtId="0" fontId="0" fillId="0" borderId="36" xfId="0" applyBorder="1" applyAlignment="1">
      <alignment vertical="top" wrapText="1"/>
    </xf>
    <xf numFmtId="0" fontId="0" fillId="0" borderId="4" xfId="0" applyBorder="1" applyAlignment="1">
      <alignment horizontal="right" vertical="top" wrapText="1"/>
    </xf>
    <xf numFmtId="0" fontId="0" fillId="0" borderId="39" xfId="0" applyBorder="1" applyAlignment="1">
      <alignment vertical="top" wrapText="1"/>
    </xf>
    <xf numFmtId="0" fontId="0" fillId="0" borderId="40" xfId="0" applyBorder="1" applyAlignment="1">
      <alignment horizontal="right" vertical="top" wrapText="1"/>
    </xf>
    <xf numFmtId="0" fontId="0" fillId="0" borderId="41" xfId="0" applyFill="1" applyBorder="1" applyAlignment="1">
      <alignment vertical="center" wrapText="1"/>
    </xf>
    <xf numFmtId="0" fontId="0" fillId="0" borderId="42" xfId="0" applyBorder="1" applyAlignment="1">
      <alignment vertical="top" wrapText="1"/>
    </xf>
    <xf numFmtId="0" fontId="0" fillId="0" borderId="26" xfId="0" applyBorder="1" applyAlignment="1">
      <alignment vertical="top" wrapText="1"/>
    </xf>
    <xf numFmtId="0" fontId="0" fillId="0" borderId="39" xfId="0" applyBorder="1" applyAlignment="1">
      <alignment horizontal="right" vertical="top" wrapText="1"/>
    </xf>
    <xf numFmtId="0" fontId="0" fillId="0" borderId="36" xfId="0" applyBorder="1" applyAlignment="1">
      <alignment horizontal="right" vertical="top" wrapText="1"/>
    </xf>
    <xf numFmtId="0" fontId="0" fillId="0" borderId="31" xfId="0" applyBorder="1" applyAlignment="1">
      <alignment vertical="top" wrapText="1"/>
    </xf>
    <xf numFmtId="0" fontId="0" fillId="0" borderId="37" xfId="0" applyBorder="1" applyAlignment="1">
      <alignment horizontal="right" vertical="top" wrapText="1"/>
    </xf>
    <xf numFmtId="0" fontId="0" fillId="0" borderId="38" xfId="0" applyBorder="1" applyAlignment="1">
      <alignment horizontal="right" vertical="top" wrapText="1"/>
    </xf>
    <xf numFmtId="0" fontId="0" fillId="0" borderId="15" xfId="0" applyBorder="1" applyAlignment="1">
      <alignment vertical="top" wrapText="1"/>
    </xf>
    <xf numFmtId="0" fontId="0" fillId="0" borderId="15" xfId="0" applyBorder="1" applyAlignment="1">
      <alignment horizontal="right" vertical="top" wrapText="1"/>
    </xf>
    <xf numFmtId="49" fontId="0" fillId="0" borderId="29" xfId="0" applyNumberFormat="1" applyFill="1" applyBorder="1" applyAlignment="1">
      <alignment horizontal="center" vertical="center"/>
    </xf>
    <xf numFmtId="0" fontId="0" fillId="0" borderId="34" xfId="0" applyBorder="1"/>
    <xf numFmtId="0" fontId="0" fillId="0" borderId="38" xfId="0" applyBorder="1" applyAlignment="1">
      <alignment vertical="top" wrapText="1"/>
    </xf>
    <xf numFmtId="0" fontId="0" fillId="0" borderId="40" xfId="0" applyBorder="1" applyAlignment="1">
      <alignment vertical="top" wrapText="1"/>
    </xf>
    <xf numFmtId="0" fontId="0" fillId="0" borderId="40" xfId="0" applyFill="1" applyBorder="1" applyAlignment="1">
      <alignment horizontal="center" vertical="center" wrapText="1"/>
    </xf>
    <xf numFmtId="49" fontId="0" fillId="0" borderId="12" xfId="0" applyNumberFormat="1" applyFill="1" applyBorder="1" applyAlignment="1">
      <alignment horizontal="center" vertical="center"/>
    </xf>
    <xf numFmtId="0" fontId="0" fillId="0" borderId="43" xfId="0" applyBorder="1" applyAlignment="1">
      <alignment vertical="top" wrapText="1"/>
    </xf>
    <xf numFmtId="0" fontId="0" fillId="0" borderId="43" xfId="0" applyFill="1" applyBorder="1" applyAlignment="1">
      <alignment horizontal="center" vertical="center" wrapText="1"/>
    </xf>
    <xf numFmtId="0" fontId="0" fillId="0" borderId="43" xfId="0" applyBorder="1" applyAlignment="1">
      <alignment horizontal="right" vertical="top" wrapText="1"/>
    </xf>
    <xf numFmtId="0" fontId="0" fillId="0" borderId="44" xfId="0" applyBorder="1" applyAlignment="1">
      <alignment horizontal="right" vertical="top" wrapText="1"/>
    </xf>
    <xf numFmtId="0" fontId="0" fillId="0" borderId="45" xfId="0" applyBorder="1" applyAlignment="1">
      <alignment horizontal="right" vertical="top" wrapText="1"/>
    </xf>
    <xf numFmtId="49" fontId="0" fillId="0" borderId="21" xfId="0" applyNumberFormat="1" applyFill="1" applyBorder="1" applyAlignment="1">
      <alignment horizontal="center" vertical="center"/>
    </xf>
    <xf numFmtId="0" fontId="0" fillId="0" borderId="46" xfId="0" applyBorder="1" applyAlignment="1">
      <alignment vertical="top" wrapText="1"/>
    </xf>
    <xf numFmtId="0" fontId="1" fillId="0" borderId="46" xfId="0" applyFont="1" applyFill="1" applyBorder="1" applyAlignment="1">
      <alignment vertical="center"/>
    </xf>
    <xf numFmtId="0" fontId="0" fillId="0" borderId="46" xfId="0" applyBorder="1" applyAlignment="1">
      <alignment horizontal="right" vertical="top" wrapText="1"/>
    </xf>
    <xf numFmtId="0" fontId="0" fillId="0" borderId="47" xfId="0" applyBorder="1" applyAlignment="1">
      <alignment horizontal="right" vertical="top" wrapText="1"/>
    </xf>
    <xf numFmtId="0" fontId="0" fillId="0" borderId="40" xfId="0" applyBorder="1"/>
    <xf numFmtId="0" fontId="0" fillId="0" borderId="38" xfId="0" applyFill="1" applyBorder="1" applyAlignment="1">
      <alignment horizontal="center" vertical="center" wrapText="1"/>
    </xf>
    <xf numFmtId="0" fontId="0" fillId="0" borderId="43" xfId="0" applyFill="1" applyBorder="1"/>
    <xf numFmtId="0" fontId="0" fillId="0" borderId="38" xfId="0" applyFill="1" applyBorder="1" applyAlignment="1">
      <alignment vertical="top" wrapText="1"/>
    </xf>
    <xf numFmtId="49" fontId="0" fillId="0" borderId="0" xfId="0" applyNumberFormat="1" applyFill="1" applyBorder="1" applyAlignment="1">
      <alignment vertical="center" wrapText="1"/>
    </xf>
    <xf numFmtId="49" fontId="0" fillId="0" borderId="40" xfId="0" applyNumberFormat="1" applyFill="1" applyBorder="1" applyAlignment="1">
      <alignment horizontal="center" vertical="center"/>
    </xf>
    <xf numFmtId="49" fontId="0" fillId="0" borderId="38" xfId="0" applyNumberFormat="1" applyFill="1" applyBorder="1" applyAlignment="1">
      <alignment horizontal="center" vertical="center"/>
    </xf>
    <xf numFmtId="49" fontId="0" fillId="0" borderId="13" xfId="0" applyNumberFormat="1" applyFill="1" applyBorder="1" applyAlignment="1">
      <alignment horizontal="center" vertical="center" wrapText="1"/>
    </xf>
    <xf numFmtId="49" fontId="0" fillId="0" borderId="13" xfId="0" applyNumberFormat="1" applyFill="1" applyBorder="1" applyAlignment="1">
      <alignment horizontal="center" vertical="top" wrapText="1"/>
    </xf>
    <xf numFmtId="49" fontId="0" fillId="0" borderId="34" xfId="0" applyNumberFormat="1" applyFill="1" applyBorder="1" applyAlignment="1">
      <alignment vertical="center" wrapText="1"/>
    </xf>
    <xf numFmtId="0" fontId="0" fillId="0" borderId="38" xfId="0" applyFill="1" applyBorder="1" applyAlignment="1">
      <alignment vertical="center" wrapText="1"/>
    </xf>
    <xf numFmtId="49" fontId="0" fillId="0" borderId="48" xfId="0" applyNumberFormat="1" applyFill="1" applyBorder="1" applyAlignment="1">
      <alignment vertical="center" wrapText="1"/>
    </xf>
    <xf numFmtId="49" fontId="0" fillId="0" borderId="48" xfId="0" applyNumberFormat="1" applyFill="1" applyBorder="1" applyAlignment="1">
      <alignment horizontal="center" vertical="center" wrapText="1"/>
    </xf>
    <xf numFmtId="0" fontId="0" fillId="0" borderId="48" xfId="0" applyBorder="1"/>
    <xf numFmtId="0" fontId="0" fillId="0" borderId="48" xfId="0" applyBorder="1" applyAlignment="1">
      <alignment horizontal="right" vertical="top" wrapText="1"/>
    </xf>
    <xf numFmtId="49" fontId="0" fillId="0" borderId="34" xfId="0" applyNumberFormat="1" applyFill="1" applyBorder="1" applyAlignment="1">
      <alignment horizontal="center" vertical="center" wrapText="1"/>
    </xf>
    <xf numFmtId="0" fontId="0" fillId="0" borderId="49" xfId="0" applyFill="1" applyBorder="1" applyAlignment="1">
      <alignment horizontal="center" vertical="center" wrapText="1"/>
    </xf>
    <xf numFmtId="49" fontId="0" fillId="0" borderId="49" xfId="0" applyNumberFormat="1" applyFill="1" applyBorder="1" applyAlignment="1">
      <alignment vertical="center" wrapText="1"/>
    </xf>
    <xf numFmtId="49" fontId="0" fillId="0" borderId="6" xfId="0" applyNumberFormat="1" applyFill="1" applyBorder="1" applyAlignment="1">
      <alignment horizontal="center" vertical="center" wrapText="1"/>
    </xf>
    <xf numFmtId="49" fontId="0" fillId="0" borderId="23" xfId="0" applyNumberForma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24" xfId="0" applyNumberFormat="1" applyFill="1" applyBorder="1" applyAlignment="1">
      <alignment horizontal="center" vertical="center" wrapText="1"/>
    </xf>
    <xf numFmtId="49" fontId="0" fillId="0" borderId="22" xfId="0" applyNumberFormat="1" applyFill="1" applyBorder="1" applyAlignment="1">
      <alignment horizontal="center" vertical="center" wrapText="1"/>
    </xf>
    <xf numFmtId="0" fontId="0" fillId="0" borderId="37" xfId="0" applyBorder="1" applyAlignment="1">
      <alignment vertical="top" wrapText="1"/>
    </xf>
    <xf numFmtId="49" fontId="0" fillId="0" borderId="50" xfId="0" applyNumberFormat="1" applyFill="1" applyBorder="1" applyAlignment="1">
      <alignment vertical="center" wrapText="1"/>
    </xf>
    <xf numFmtId="0" fontId="5" fillId="0" borderId="0" xfId="0" applyFont="1" applyBorder="1" applyAlignment="1">
      <alignment vertical="top" wrapText="1"/>
    </xf>
    <xf numFmtId="0" fontId="0" fillId="0" borderId="13" xfId="0" applyBorder="1" applyAlignment="1">
      <alignment horizontal="center" vertical="top" wrapText="1"/>
    </xf>
    <xf numFmtId="0" fontId="0" fillId="0" borderId="3" xfId="0" applyBorder="1"/>
    <xf numFmtId="0" fontId="0" fillId="0" borderId="6" xfId="0" applyBorder="1" applyAlignment="1">
      <alignment vertical="top" wrapText="1"/>
    </xf>
    <xf numFmtId="49" fontId="0" fillId="0" borderId="34" xfId="0" applyNumberFormat="1" applyBorder="1" applyAlignment="1">
      <alignment horizontal="center" vertical="center"/>
    </xf>
    <xf numFmtId="49" fontId="0" fillId="0" borderId="40" xfId="0" applyNumberFormat="1" applyBorder="1" applyAlignment="1">
      <alignment horizontal="center" vertical="center"/>
    </xf>
    <xf numFmtId="0" fontId="17" fillId="0" borderId="13" xfId="0" applyFont="1" applyBorder="1" applyAlignment="1">
      <alignment horizontal="center" vertical="center" wrapText="1"/>
    </xf>
    <xf numFmtId="49" fontId="0" fillId="0" borderId="35" xfId="0" applyNumberFormat="1" applyBorder="1" applyAlignment="1">
      <alignment horizontal="center" vertical="center"/>
    </xf>
    <xf numFmtId="49" fontId="0" fillId="0" borderId="30" xfId="0" applyNumberFormat="1" applyBorder="1" applyAlignment="1">
      <alignment horizontal="center" vertical="center"/>
    </xf>
    <xf numFmtId="0" fontId="0" fillId="0" borderId="49" xfId="0" applyBorder="1"/>
    <xf numFmtId="49" fontId="0" fillId="0" borderId="23" xfId="0" applyNumberFormat="1" applyBorder="1" applyAlignment="1">
      <alignment horizontal="center" vertical="center"/>
    </xf>
    <xf numFmtId="0" fontId="0" fillId="0" borderId="0" xfId="0" applyAlignment="1">
      <alignment horizontal="right"/>
    </xf>
    <xf numFmtId="0" fontId="0" fillId="0" borderId="40" xfId="0" applyBorder="1" applyAlignment="1">
      <alignment horizontal="center" vertical="center" wrapText="1"/>
    </xf>
    <xf numFmtId="0" fontId="0" fillId="0" borderId="37" xfId="0" applyBorder="1" applyAlignment="1">
      <alignment horizontal="center" vertical="center" wrapText="1"/>
    </xf>
    <xf numFmtId="49" fontId="0" fillId="0" borderId="38" xfId="0" applyNumberFormat="1" applyBorder="1" applyAlignment="1">
      <alignment horizontal="center" vertical="center"/>
    </xf>
    <xf numFmtId="49" fontId="0" fillId="0" borderId="12" xfId="0" applyNumberFormat="1" applyBorder="1" applyAlignment="1">
      <alignment horizontal="center" vertical="center"/>
    </xf>
    <xf numFmtId="0" fontId="0" fillId="0" borderId="38" xfId="0" applyBorder="1"/>
    <xf numFmtId="0" fontId="1" fillId="0" borderId="0" xfId="0" applyFont="1" applyAlignment="1">
      <alignment horizontal="justify"/>
    </xf>
    <xf numFmtId="0" fontId="0" fillId="0" borderId="0" xfId="0" applyAlignment="1">
      <alignment wrapText="1"/>
    </xf>
    <xf numFmtId="0" fontId="0" fillId="0" borderId="5" xfId="0" applyBorder="1" applyAlignment="1">
      <alignment horizontal="center" vertical="top" wrapText="1"/>
    </xf>
    <xf numFmtId="4" fontId="1" fillId="0" borderId="4" xfId="0" applyNumberFormat="1" applyFont="1" applyFill="1" applyBorder="1" applyAlignment="1">
      <alignment horizontal="center" vertical="center" wrapText="1"/>
    </xf>
    <xf numFmtId="0" fontId="1" fillId="0" borderId="0" xfId="0" applyFont="1"/>
    <xf numFmtId="0" fontId="0" fillId="2" borderId="0" xfId="0" applyFill="1"/>
    <xf numFmtId="0" fontId="19" fillId="2" borderId="0" xfId="0" applyFont="1" applyFill="1"/>
    <xf numFmtId="0" fontId="0" fillId="0" borderId="5" xfId="0" applyBorder="1" applyAlignment="1">
      <alignment horizontal="center" vertical="center" wrapText="1"/>
    </xf>
    <xf numFmtId="0" fontId="0" fillId="0" borderId="5" xfId="0" applyBorder="1" applyAlignment="1">
      <alignment horizontal="center" vertical="top" wrapText="1"/>
    </xf>
    <xf numFmtId="0" fontId="0" fillId="0" borderId="0" xfId="0" applyBorder="1" applyAlignment="1">
      <alignment horizontal="center" vertical="center" wrapText="1"/>
    </xf>
    <xf numFmtId="0" fontId="0" fillId="0" borderId="0" xfId="0" applyFill="1"/>
    <xf numFmtId="0" fontId="0" fillId="0" borderId="13" xfId="0" applyFill="1" applyBorder="1" applyAlignment="1">
      <alignment vertical="center" wrapText="1"/>
    </xf>
    <xf numFmtId="14" fontId="0" fillId="0" borderId="4" xfId="0" applyNumberFormat="1" applyBorder="1" applyAlignment="1">
      <alignment vertical="top" wrapText="1"/>
    </xf>
    <xf numFmtId="166" fontId="0" fillId="0" borderId="4" xfId="0" applyNumberFormat="1" applyBorder="1" applyAlignment="1">
      <alignment vertical="top" wrapText="1"/>
    </xf>
    <xf numFmtId="167" fontId="0" fillId="0" borderId="5" xfId="0" applyNumberFormat="1" applyBorder="1" applyAlignment="1">
      <alignment vertical="top" wrapText="1"/>
    </xf>
    <xf numFmtId="0" fontId="21" fillId="2" borderId="0" xfId="0" applyFont="1" applyFill="1"/>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 fillId="0" borderId="0" xfId="0" applyFont="1" applyAlignment="1">
      <alignment horizontal="center" vertical="center"/>
    </xf>
    <xf numFmtId="0" fontId="24" fillId="0" borderId="0" xfId="0" applyFont="1" applyBorder="1" applyAlignment="1">
      <alignment horizontal="center"/>
    </xf>
    <xf numFmtId="0" fontId="0" fillId="0" borderId="0" xfId="0" applyFont="1" applyBorder="1" applyAlignment="1">
      <alignment horizontal="center" vertical="center" wrapText="1"/>
    </xf>
    <xf numFmtId="0" fontId="24" fillId="0" borderId="0" xfId="0" applyFont="1" applyBorder="1" applyAlignment="1">
      <alignment horizontal="left"/>
    </xf>
    <xf numFmtId="0" fontId="0" fillId="0" borderId="13" xfId="0" applyFill="1" applyBorder="1" applyAlignment="1">
      <alignment horizontal="center" vertical="center"/>
    </xf>
    <xf numFmtId="0" fontId="24" fillId="0" borderId="10" xfId="0" applyFont="1" applyBorder="1" applyAlignment="1">
      <alignment horizontal="center" vertical="top" wrapText="1"/>
    </xf>
    <xf numFmtId="0" fontId="24" fillId="0" borderId="4" xfId="0" applyFont="1" applyBorder="1" applyAlignment="1">
      <alignment horizontal="center" vertical="top" wrapText="1"/>
    </xf>
    <xf numFmtId="0" fontId="24" fillId="0" borderId="6" xfId="0" applyFont="1" applyBorder="1" applyAlignment="1">
      <alignment vertical="top" wrapText="1"/>
    </xf>
    <xf numFmtId="3" fontId="24" fillId="0" borderId="6" xfId="0" applyNumberFormat="1" applyFont="1" applyBorder="1" applyAlignment="1">
      <alignment vertical="top" wrapText="1"/>
    </xf>
    <xf numFmtId="0" fontId="24" fillId="0" borderId="15" xfId="0" applyFont="1" applyBorder="1" applyAlignment="1">
      <alignment horizontal="center" vertical="top" wrapText="1"/>
    </xf>
    <xf numFmtId="3" fontId="24" fillId="0" borderId="4" xfId="0" applyNumberFormat="1" applyFont="1" applyBorder="1" applyAlignment="1">
      <alignment horizontal="center" vertical="top" wrapText="1"/>
    </xf>
    <xf numFmtId="0" fontId="24" fillId="0" borderId="5" xfId="0" applyFont="1" applyBorder="1" applyAlignment="1">
      <alignment horizontal="center" vertical="center" wrapText="1"/>
    </xf>
    <xf numFmtId="49" fontId="0" fillId="0" borderId="6"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49" fontId="0" fillId="0" borderId="7" xfId="0" applyNumberFormat="1" applyBorder="1" applyAlignment="1">
      <alignment horizontal="center" vertical="center" wrapText="1"/>
    </xf>
    <xf numFmtId="0" fontId="0" fillId="0" borderId="3"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0" borderId="1" xfId="0" applyNumberFormat="1" applyBorder="1" applyAlignment="1">
      <alignment horizontal="left" vertic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1" xfId="0" applyBorder="1" applyAlignment="1">
      <alignment horizontal="center" vertical="top" wrapText="1"/>
    </xf>
    <xf numFmtId="14" fontId="0" fillId="0" borderId="3" xfId="0" applyNumberFormat="1" applyBorder="1" applyAlignment="1">
      <alignment horizontal="center" vertical="center" wrapText="1"/>
    </xf>
    <xf numFmtId="14" fontId="0" fillId="0" borderId="2"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3" xfId="0"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0" xfId="0" applyFont="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49" fontId="0" fillId="0" borderId="3" xfId="0" applyNumberFormat="1" applyBorder="1" applyAlignment="1">
      <alignment horizontal="center" vertical="center"/>
    </xf>
    <xf numFmtId="49" fontId="0" fillId="0" borderId="2"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3"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1" fillId="0" borderId="0" xfId="0" applyFont="1" applyBorder="1" applyAlignment="1">
      <alignment horizontal="center" vertical="center"/>
    </xf>
    <xf numFmtId="0" fontId="0" fillId="0" borderId="2" xfId="0" applyFill="1" applyBorder="1" applyAlignment="1">
      <alignment horizontal="left" vertical="center" wrapText="1"/>
    </xf>
    <xf numFmtId="0" fontId="0" fillId="0" borderId="1" xfId="0" applyFill="1" applyBorder="1" applyAlignment="1">
      <alignment horizontal="lef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14" fontId="0" fillId="0" borderId="3" xfId="0" applyNumberFormat="1" applyFill="1" applyBorder="1" applyAlignment="1">
      <alignment horizontal="center" vertical="top" wrapText="1"/>
    </xf>
    <xf numFmtId="14" fontId="0" fillId="0" borderId="1" xfId="0" applyNumberFormat="1" applyFill="1" applyBorder="1" applyAlignment="1">
      <alignment horizontal="center" vertical="top"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ont="1" applyBorder="1" applyAlignment="1">
      <alignment horizontal="center" vertical="center"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0" fillId="0" borderId="3" xfId="0" applyNumberFormat="1" applyBorder="1" applyAlignment="1">
      <alignment horizontal="center" vertical="top" wrapText="1"/>
    </xf>
    <xf numFmtId="49" fontId="0" fillId="0" borderId="2" xfId="0" applyNumberFormat="1" applyBorder="1" applyAlignment="1">
      <alignment horizontal="center" vertical="top" wrapText="1"/>
    </xf>
    <xf numFmtId="49" fontId="0" fillId="0" borderId="1" xfId="0" applyNumberFormat="1" applyBorder="1" applyAlignment="1">
      <alignment horizontal="center" vertical="top" wrapText="1"/>
    </xf>
    <xf numFmtId="49" fontId="0" fillId="0" borderId="10" xfId="0" applyNumberFormat="1" applyBorder="1" applyAlignment="1">
      <alignment horizontal="center" vertical="center"/>
    </xf>
    <xf numFmtId="49" fontId="0" fillId="0" borderId="15" xfId="0" applyNumberFormat="1" applyBorder="1" applyAlignment="1">
      <alignment horizontal="center" vertical="center"/>
    </xf>
    <xf numFmtId="49" fontId="0" fillId="0" borderId="6" xfId="0" applyNumberFormat="1" applyBorder="1" applyAlignment="1">
      <alignment horizontal="center" vertical="center"/>
    </xf>
    <xf numFmtId="49" fontId="0" fillId="0" borderId="5" xfId="0" applyNumberFormat="1" applyBorder="1" applyAlignment="1">
      <alignment horizontal="center" vertical="center"/>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0" fillId="0" borderId="6" xfId="0" applyNumberFormat="1" applyBorder="1" applyAlignment="1">
      <alignment horizontal="left" vertical="top" wrapText="1"/>
    </xf>
    <xf numFmtId="0" fontId="0" fillId="0" borderId="5" xfId="0" applyNumberFormat="1" applyBorder="1" applyAlignment="1">
      <alignment horizontal="left" vertical="top"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5" fillId="0" borderId="9" xfId="0" applyFont="1" applyBorder="1" applyAlignment="1">
      <alignment horizontal="center" vertical="top" wrapText="1"/>
    </xf>
    <xf numFmtId="0" fontId="5" fillId="0" borderId="8" xfId="0" applyFont="1" applyBorder="1" applyAlignment="1">
      <alignment horizontal="center" vertical="top" wrapText="1"/>
    </xf>
    <xf numFmtId="0" fontId="5" fillId="0" borderId="4" xfId="0" applyFont="1" applyBorder="1" applyAlignment="1">
      <alignment horizontal="center" vertical="top" wrapText="1"/>
    </xf>
    <xf numFmtId="0" fontId="0" fillId="0" borderId="0" xfId="0"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31" xfId="0" applyBorder="1" applyAlignment="1">
      <alignment horizontal="left" vertical="top" wrapText="1"/>
    </xf>
    <xf numFmtId="0" fontId="1" fillId="0" borderId="0" xfId="0" applyFont="1" applyAlignment="1">
      <alignment horizontal="center" vertical="center" wrapText="1"/>
    </xf>
    <xf numFmtId="0" fontId="0" fillId="0" borderId="36" xfId="0" applyBorder="1" applyAlignment="1">
      <alignment horizontal="left" vertical="top" wrapText="1"/>
    </xf>
    <xf numFmtId="0" fontId="0" fillId="0" borderId="34"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1" fillId="0" borderId="0" xfId="0" applyFont="1" applyAlignment="1">
      <alignment horizontal="center"/>
    </xf>
    <xf numFmtId="49" fontId="0" fillId="0" borderId="3"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3" xfId="0" applyBorder="1" applyAlignment="1">
      <alignment horizontal="left" wrapText="1"/>
    </xf>
    <xf numFmtId="0" fontId="0" fillId="0" borderId="2" xfId="0" applyBorder="1" applyAlignment="1">
      <alignment horizontal="left" wrapText="1"/>
    </xf>
    <xf numFmtId="0" fontId="0" fillId="0" borderId="1" xfId="0" applyBorder="1" applyAlignment="1">
      <alignment horizontal="left" wrapText="1"/>
    </xf>
    <xf numFmtId="0" fontId="0" fillId="0" borderId="1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3" xfId="0" applyFill="1" applyBorder="1" applyAlignment="1">
      <alignment horizontal="left" vertical="top" wrapText="1"/>
    </xf>
    <xf numFmtId="0" fontId="0" fillId="0" borderId="2" xfId="0" applyFill="1" applyBorder="1" applyAlignment="1">
      <alignment horizontal="left" vertical="top" wrapText="1"/>
    </xf>
    <xf numFmtId="0" fontId="0" fillId="0" borderId="1" xfId="0" applyFill="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6" fillId="0" borderId="51" xfId="1" applyFont="1" applyBorder="1" applyAlignment="1" applyProtection="1">
      <alignment horizontal="left" wrapText="1"/>
    </xf>
    <xf numFmtId="0" fontId="16" fillId="0" borderId="17" xfId="1" applyFont="1" applyBorder="1" applyAlignment="1" applyProtection="1">
      <alignment horizontal="left" wrapText="1"/>
    </xf>
    <xf numFmtId="0" fontId="16" fillId="0" borderId="18" xfId="1" applyFont="1" applyBorder="1" applyAlignment="1" applyProtection="1">
      <alignment horizontal="left" wrapText="1"/>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left" vertical="top" wrapText="1"/>
    </xf>
    <xf numFmtId="0" fontId="0" fillId="0" borderId="0" xfId="0" applyAlignment="1">
      <alignment horizontal="left" vertical="center"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1" fillId="0" borderId="0" xfId="0" applyFont="1" applyAlignment="1">
      <alignment horizontal="left" wrapText="1"/>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wrapText="1"/>
    </xf>
    <xf numFmtId="49" fontId="0" fillId="0" borderId="14" xfId="0" applyNumberFormat="1" applyBorder="1" applyAlignment="1">
      <alignment horizontal="center" vertical="center" wrapText="1"/>
    </xf>
    <xf numFmtId="49" fontId="0" fillId="0" borderId="9" xfId="0" applyNumberFormat="1" applyBorder="1" applyAlignment="1">
      <alignment horizontal="center" vertical="center" wrapText="1"/>
    </xf>
    <xf numFmtId="165" fontId="0" fillId="0" borderId="6" xfId="0" applyNumberFormat="1" applyBorder="1" applyAlignment="1">
      <alignment horizontal="center" vertical="center" wrapText="1"/>
    </xf>
    <xf numFmtId="165" fontId="0" fillId="0" borderId="7" xfId="0" applyNumberFormat="1" applyBorder="1" applyAlignment="1">
      <alignment horizontal="center" vertical="center" wrapText="1"/>
    </xf>
    <xf numFmtId="165" fontId="0" fillId="0" borderId="0" xfId="0" applyNumberFormat="1" applyBorder="1" applyAlignment="1">
      <alignment horizontal="center" vertical="center" wrapText="1"/>
    </xf>
    <xf numFmtId="165" fontId="0" fillId="0" borderId="8" xfId="0" applyNumberFormat="1" applyBorder="1" applyAlignment="1">
      <alignment horizontal="center" vertical="center" wrapText="1"/>
    </xf>
    <xf numFmtId="165" fontId="0" fillId="0" borderId="3" xfId="0" applyNumberFormat="1" applyBorder="1" applyAlignment="1">
      <alignment horizontal="center" vertical="center" wrapText="1"/>
    </xf>
    <xf numFmtId="165" fontId="0" fillId="0" borderId="2" xfId="0" applyNumberFormat="1" applyBorder="1" applyAlignment="1">
      <alignment horizontal="center" vertical="center" wrapText="1"/>
    </xf>
    <xf numFmtId="165" fontId="0" fillId="0" borderId="4" xfId="0" applyNumberFormat="1" applyBorder="1" applyAlignment="1">
      <alignment horizontal="center" vertical="center" wrapText="1"/>
    </xf>
    <xf numFmtId="0" fontId="12" fillId="0" borderId="0" xfId="1" applyFont="1" applyAlignment="1" applyProtection="1">
      <alignment horizontal="center" vertical="center"/>
    </xf>
    <xf numFmtId="0" fontId="9" fillId="0" borderId="3" xfId="1" applyBorder="1" applyAlignment="1" applyProtection="1">
      <alignment horizontal="center" vertical="top" wrapText="1"/>
    </xf>
    <xf numFmtId="0" fontId="9" fillId="0" borderId="1" xfId="1" applyBorder="1" applyAlignment="1" applyProtection="1">
      <alignment horizontal="center" vertical="top" wrapText="1"/>
    </xf>
    <xf numFmtId="164" fontId="0" fillId="0" borderId="3"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2" fontId="0" fillId="0" borderId="3" xfId="0" applyNumberFormat="1" applyBorder="1" applyAlignment="1">
      <alignment horizontal="center" vertical="center" wrapText="1"/>
    </xf>
    <xf numFmtId="2" fontId="0" fillId="0" borderId="1" xfId="0" applyNumberFormat="1" applyBorder="1" applyAlignment="1">
      <alignment horizontal="center" vertical="center" wrapText="1"/>
    </xf>
    <xf numFmtId="14" fontId="0" fillId="0" borderId="0" xfId="0" applyNumberFormat="1" applyFill="1" applyBorder="1" applyAlignment="1">
      <alignment horizontal="center" vertical="top" wrapText="1"/>
    </xf>
    <xf numFmtId="0" fontId="0" fillId="0" borderId="0" xfId="0" applyFill="1" applyBorder="1" applyAlignment="1">
      <alignment horizontal="center" vertical="center" wrapText="1"/>
    </xf>
    <xf numFmtId="164" fontId="0" fillId="0" borderId="3"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top" wrapText="1"/>
    </xf>
    <xf numFmtId="0" fontId="0" fillId="0" borderId="0" xfId="0" applyBorder="1" applyAlignment="1">
      <alignment horizontal="center" vertical="top" wrapText="1"/>
    </xf>
    <xf numFmtId="0" fontId="0" fillId="0" borderId="3" xfId="0" applyNumberFormat="1" applyBorder="1" applyAlignment="1">
      <alignment horizontal="center" vertical="center" wrapText="1"/>
    </xf>
    <xf numFmtId="0" fontId="0" fillId="0" borderId="1" xfId="0" applyNumberFormat="1" applyBorder="1" applyAlignment="1">
      <alignment horizontal="center" vertical="center" wrapText="1"/>
    </xf>
    <xf numFmtId="167" fontId="0" fillId="0" borderId="3" xfId="0" applyNumberFormat="1" applyBorder="1" applyAlignment="1">
      <alignment vertical="top" wrapText="1"/>
    </xf>
    <xf numFmtId="167" fontId="0" fillId="0" borderId="1" xfId="0" applyNumberFormat="1" applyBorder="1" applyAlignment="1">
      <alignment vertical="top" wrapText="1"/>
    </xf>
    <xf numFmtId="0" fontId="20" fillId="0" borderId="3" xfId="1" applyFont="1" applyBorder="1" applyAlignment="1" applyProtection="1">
      <alignment horizontal="center" vertical="top" wrapText="1"/>
    </xf>
    <xf numFmtId="0" fontId="20" fillId="0" borderId="1" xfId="1" applyFont="1" applyBorder="1" applyAlignment="1" applyProtection="1">
      <alignment horizontal="center" vertical="top" wrapText="1"/>
    </xf>
    <xf numFmtId="14" fontId="0" fillId="0" borderId="3" xfId="0" applyNumberFormat="1" applyBorder="1" applyAlignment="1">
      <alignment vertical="top" wrapText="1"/>
    </xf>
    <xf numFmtId="0" fontId="0" fillId="0" borderId="2" xfId="0" applyNumberFormat="1" applyBorder="1" applyAlignment="1">
      <alignment horizontal="center" vertical="center" wrapText="1"/>
    </xf>
    <xf numFmtId="168" fontId="0" fillId="0" borderId="3" xfId="0" applyNumberFormat="1" applyBorder="1" applyAlignment="1">
      <alignment vertical="top" wrapText="1"/>
    </xf>
    <xf numFmtId="168" fontId="0" fillId="0" borderId="1" xfId="0" applyNumberFormat="1" applyBorder="1" applyAlignment="1">
      <alignment vertical="top" wrapText="1"/>
    </xf>
    <xf numFmtId="0" fontId="9" fillId="0" borderId="3" xfId="1" applyBorder="1" applyAlignment="1" applyProtection="1">
      <alignment vertical="center" wrapText="1"/>
    </xf>
    <xf numFmtId="0" fontId="9" fillId="0" borderId="1" xfId="1" applyBorder="1" applyAlignment="1" applyProtection="1">
      <alignment vertical="center" wrapText="1"/>
    </xf>
    <xf numFmtId="49" fontId="0" fillId="0" borderId="0" xfId="0" applyNumberFormat="1" applyBorder="1" applyAlignment="1">
      <alignment horizontal="center" vertical="center" wrapText="1"/>
    </xf>
    <xf numFmtId="0" fontId="9" fillId="0" borderId="0" xfId="1" applyAlignment="1" applyProtection="1">
      <alignment horizontal="left" vertical="center" wrapText="1"/>
    </xf>
    <xf numFmtId="0" fontId="9" fillId="0" borderId="0" xfId="1" applyBorder="1" applyAlignment="1" applyProtection="1">
      <alignment horizontal="left" vertical="top" wrapText="1"/>
    </xf>
    <xf numFmtId="0" fontId="0" fillId="0" borderId="0" xfId="0" applyBorder="1" applyAlignment="1">
      <alignment horizontal="left" vertical="center" wrapText="1"/>
    </xf>
    <xf numFmtId="0" fontId="9" fillId="0" borderId="0" xfId="1" applyBorder="1" applyAlignment="1" applyProtection="1">
      <alignment horizontal="left" vertical="center" wrapText="1"/>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top" wrapText="1"/>
    </xf>
    <xf numFmtId="0" fontId="24" fillId="0" borderId="5" xfId="0" applyFont="1" applyBorder="1" applyAlignment="1">
      <alignment horizontal="center" vertical="top" wrapText="1"/>
    </xf>
    <xf numFmtId="3" fontId="24" fillId="0" borderId="6" xfId="0" applyNumberFormat="1" applyFont="1" applyBorder="1" applyAlignment="1">
      <alignment horizontal="center" vertical="top" wrapText="1"/>
    </xf>
    <xf numFmtId="3" fontId="24" fillId="0" borderId="5" xfId="0" applyNumberFormat="1" applyFont="1" applyBorder="1" applyAlignment="1">
      <alignment horizontal="center" vertical="top"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24" fillId="0" borderId="50" xfId="0" applyFont="1" applyBorder="1" applyAlignment="1">
      <alignment horizontal="left"/>
    </xf>
    <xf numFmtId="0" fontId="24" fillId="0" borderId="31" xfId="0" applyFont="1" applyBorder="1" applyAlignment="1">
      <alignment horizontal="left"/>
    </xf>
    <xf numFmtId="0" fontId="24" fillId="0" borderId="37" xfId="0" applyFont="1" applyBorder="1" applyAlignment="1">
      <alignment horizontal="left"/>
    </xf>
    <xf numFmtId="0" fontId="24" fillId="0" borderId="52" xfId="0" applyFont="1" applyBorder="1" applyAlignment="1">
      <alignment horizontal="left"/>
    </xf>
    <xf numFmtId="0" fontId="24" fillId="0" borderId="42" xfId="0" applyFont="1" applyBorder="1" applyAlignment="1">
      <alignment horizontal="left"/>
    </xf>
    <xf numFmtId="0" fontId="24" fillId="0" borderId="39" xfId="0" applyFont="1" applyBorder="1" applyAlignment="1">
      <alignment horizontal="left"/>
    </xf>
    <xf numFmtId="0" fontId="9" fillId="0" borderId="2" xfId="1" applyBorder="1" applyAlignment="1" applyProtection="1">
      <alignment horizontal="center" vertical="top" wrapText="1"/>
    </xf>
    <xf numFmtId="0" fontId="23" fillId="0" borderId="0" xfId="0" applyFont="1" applyAlignment="1">
      <alignment horizontal="center" wrapText="1"/>
    </xf>
    <xf numFmtId="0" fontId="0" fillId="0" borderId="3" xfId="0" applyNumberFormat="1" applyBorder="1" applyAlignment="1">
      <alignment horizontal="center" vertical="center"/>
    </xf>
    <xf numFmtId="0" fontId="0" fillId="0" borderId="2" xfId="0" applyNumberFormat="1" applyBorder="1" applyAlignment="1">
      <alignment horizontal="center" vertical="center"/>
    </xf>
    <xf numFmtId="0" fontId="0" fillId="0" borderId="1" xfId="0" applyNumberForma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141</xdr:row>
      <xdr:rowOff>0</xdr:rowOff>
    </xdr:from>
    <xdr:to>
      <xdr:col>1</xdr:col>
      <xdr:colOff>2085975</xdr:colOff>
      <xdr:row>142</xdr:row>
      <xdr:rowOff>95250</xdr:rowOff>
    </xdr:to>
    <xdr:pic>
      <xdr:nvPicPr>
        <xdr:cNvPr id="3074" name="Picture 2" descr="base_23589_110106_32769"/>
        <xdr:cNvPicPr preferRelativeResize="0">
          <a:picLocks noChangeArrowheads="1"/>
        </xdr:cNvPicPr>
      </xdr:nvPicPr>
      <xdr:blipFill>
        <a:blip xmlns:r="http://schemas.openxmlformats.org/officeDocument/2006/relationships" r:embed="rId1" cstate="print"/>
        <a:srcRect/>
        <a:stretch>
          <a:fillRect/>
        </a:stretch>
      </xdr:blipFill>
      <xdr:spPr bwMode="auto">
        <a:xfrm>
          <a:off x="371475" y="40128825"/>
          <a:ext cx="2085975" cy="285750"/>
        </a:xfrm>
        <a:prstGeom prst="rect">
          <a:avLst/>
        </a:prstGeom>
        <a:noFill/>
        <a:ln w="9525">
          <a:noFill/>
          <a:miter lim="800000"/>
          <a:headEnd/>
          <a:tailEnd/>
        </a:ln>
      </xdr:spPr>
    </xdr:pic>
    <xdr:clientData/>
  </xdr:twoCellAnchor>
  <xdr:twoCellAnchor>
    <xdr:from>
      <xdr:col>1</xdr:col>
      <xdr:colOff>0</xdr:colOff>
      <xdr:row>134</xdr:row>
      <xdr:rowOff>0</xdr:rowOff>
    </xdr:from>
    <xdr:to>
      <xdr:col>1</xdr:col>
      <xdr:colOff>2181225</xdr:colOff>
      <xdr:row>135</xdr:row>
      <xdr:rowOff>28575</xdr:rowOff>
    </xdr:to>
    <xdr:pic>
      <xdr:nvPicPr>
        <xdr:cNvPr id="3077" name="Picture 5" descr="base_23589_110106_32768"/>
        <xdr:cNvPicPr preferRelativeResize="0">
          <a:picLocks noChangeArrowheads="1"/>
        </xdr:cNvPicPr>
      </xdr:nvPicPr>
      <xdr:blipFill>
        <a:blip xmlns:r="http://schemas.openxmlformats.org/officeDocument/2006/relationships" r:embed="rId2" cstate="print"/>
        <a:srcRect/>
        <a:stretch>
          <a:fillRect/>
        </a:stretch>
      </xdr:blipFill>
      <xdr:spPr bwMode="auto">
        <a:xfrm>
          <a:off x="371475" y="37233225"/>
          <a:ext cx="2181225" cy="285750"/>
        </a:xfrm>
        <a:prstGeom prst="rect">
          <a:avLst/>
        </a:prstGeom>
        <a:noFill/>
        <a:ln w="9525">
          <a:noFill/>
          <a:miter lim="800000"/>
          <a:headEnd/>
          <a:tailEnd/>
        </a:ln>
      </xdr:spPr>
    </xdr:pic>
    <xdr:clientData/>
  </xdr:twoCellAnchor>
  <xdr:twoCellAnchor>
    <xdr:from>
      <xdr:col>1</xdr:col>
      <xdr:colOff>0</xdr:colOff>
      <xdr:row>148</xdr:row>
      <xdr:rowOff>0</xdr:rowOff>
    </xdr:from>
    <xdr:to>
      <xdr:col>1</xdr:col>
      <xdr:colOff>3238500</xdr:colOff>
      <xdr:row>149</xdr:row>
      <xdr:rowOff>95250</xdr:rowOff>
    </xdr:to>
    <xdr:pic>
      <xdr:nvPicPr>
        <xdr:cNvPr id="3078" name="Picture 6" descr="base_23589_110106_32770"/>
        <xdr:cNvPicPr preferRelativeResize="0">
          <a:picLocks noChangeArrowheads="1"/>
        </xdr:cNvPicPr>
      </xdr:nvPicPr>
      <xdr:blipFill>
        <a:blip xmlns:r="http://schemas.openxmlformats.org/officeDocument/2006/relationships" r:embed="rId3" cstate="print"/>
        <a:srcRect/>
        <a:stretch>
          <a:fillRect/>
        </a:stretch>
      </xdr:blipFill>
      <xdr:spPr bwMode="auto">
        <a:xfrm>
          <a:off x="371475" y="42376725"/>
          <a:ext cx="3238500" cy="285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0;&#1072;&#1089;&#1082;&#1072;&#1076;-&#1069;&#1085;&#1077;&#1088;&#1075;&#1086;&#1089;&#1077;&#1090;&#1100;\&#1050;&#1086;&#1090;&#1077;&#1083;\46-&#1101;&#1089;\2017\&#1050;&#1072;&#1083;&#1091;&#1075;&#1072;\46EP.ST%20%202017%20&#1043;&#1054;&#1044;%20&#1050;&#1072;&#1083;&#1091;&#1075;&#1072;(v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0;&#1072;&#1089;&#1082;&#1072;&#1076;-&#1069;&#1085;&#1077;&#1088;&#1075;&#1086;&#1089;&#1077;&#1090;&#1100;\&#1041;&#1072;&#1083;&#1072;&#1085;&#1089;&#1099;\2018%20&#1075;&#1086;&#1076;\&#1050;&#1072;&#1083;&#1091;&#1078;&#1089;&#1082;&#1072;&#1103;%20&#1086;&#1073;&#1083;&#1072;&#1089;&#1090;&#1100;\2018%20&#1055;&#1083;&#1072;&#1085;%20&#1054;&#1057;%20&#1055;&#1054;%20&#1080;%20&#1087;&#1086;&#1090;&#1077;&#1088;&#1080;%20&#1087;&#1086;%20&#1091;&#1088;&#1086;&#1074;&#1085;&#1103;&#1084;%20&#1085;&#1072;&#1087;&#1088;&#1103;&#1078;&#1077;&#1085;&#1080;&#1103;%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50;&#1072;&#1089;&#1082;&#1072;&#1076;-&#1069;&#1085;&#1077;&#1088;&#1075;&#1086;&#1089;&#1077;&#1090;&#1100;\&#1050;&#1086;&#1090;&#1077;&#1083;\46-&#1101;&#1089;\2014\&#1050;&#1072;&#1083;&#1091;&#1075;&#1072;\46EP.ST%202014%20&#1075;&#1086;&#1076;%20&#1050;&#1072;&#1083;&#1091;&#1075;&#1072;(v2.0)&#1076;&#1083;&#1103;%20&#1086;&#1090;&#1087;&#108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refreshError="1"/>
      <sheetData sheetId="1" refreshError="1"/>
      <sheetData sheetId="2" refreshError="1"/>
      <sheetData sheetId="3" refreshError="1"/>
      <sheetData sheetId="4" refreshError="1"/>
      <sheetData sheetId="5">
        <row r="15">
          <cell r="F15">
            <v>77189.31700000001</v>
          </cell>
          <cell r="G15">
            <v>23463.588</v>
          </cell>
          <cell r="I15">
            <v>53494.853000000003</v>
          </cell>
        </row>
        <row r="24">
          <cell r="G24">
            <v>19292.153999999999</v>
          </cell>
          <cell r="I24">
            <v>35461.076000000001</v>
          </cell>
          <cell r="J24">
            <v>19243.954000000002</v>
          </cell>
        </row>
        <row r="33">
          <cell r="I33">
            <v>2585.6280000000002</v>
          </cell>
          <cell r="J33">
            <v>606.505</v>
          </cell>
        </row>
        <row r="37">
          <cell r="F37">
            <v>13.650000000000002</v>
          </cell>
          <cell r="G37">
            <v>4.149</v>
          </cell>
          <cell r="I37">
            <v>9.4600000000000009</v>
          </cell>
        </row>
        <row r="41">
          <cell r="J41">
            <v>3.4690000000000003</v>
          </cell>
        </row>
        <row r="46">
          <cell r="G46">
            <v>3.4119999999999999</v>
          </cell>
          <cell r="I46">
            <v>6.2700000000000005</v>
          </cell>
          <cell r="J46">
            <v>3.403</v>
          </cell>
        </row>
        <row r="55">
          <cell r="I55">
            <v>0.45700000000000002</v>
          </cell>
          <cell r="J55">
            <v>0.107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 val="Лист2"/>
      <sheetName val="Лист3"/>
    </sheetNames>
    <sheetDataSet>
      <sheetData sheetId="0">
        <row r="8">
          <cell r="D8">
            <v>24.3962</v>
          </cell>
          <cell r="K8">
            <v>20.216000000000001</v>
          </cell>
        </row>
        <row r="9">
          <cell r="D9">
            <v>53.334299999999999</v>
          </cell>
          <cell r="G9">
            <v>2.6137000000000001</v>
          </cell>
          <cell r="K9">
            <v>35.260399999999997</v>
          </cell>
        </row>
        <row r="10">
          <cell r="G10">
            <v>0.61309999999999998</v>
          </cell>
          <cell r="K10">
            <v>19.238399999999999</v>
          </cell>
        </row>
        <row r="11">
          <cell r="D11">
            <v>77.941599999999994</v>
          </cell>
          <cell r="G11">
            <v>3.2267999999999999</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gion"/>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sheetData sheetId="3">
        <row r="15">
          <cell r="G15">
            <v>25537.499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8" Type="http://schemas.openxmlformats.org/officeDocument/2006/relationships/hyperlink" Target="consultantplus://offline/ref=58109D665B86212774280ADB8C2C2AEEC5EDFA1CE39BEE37FD88450ES4MCJ" TargetMode="External"/><Relationship Id="rId3" Type="http://schemas.openxmlformats.org/officeDocument/2006/relationships/hyperlink" Target="consultantplus://offline/ref=58109D665B86212774280ADB8C2C2AEEC5E9F811E593B33DF5D1490C4B187B625236FA12143DD9FCS7M5J" TargetMode="External"/><Relationship Id="rId7" Type="http://schemas.openxmlformats.org/officeDocument/2006/relationships/hyperlink" Target="consultantplus://offline/ref=58109D665B86212774280ADB8C2C2AEEC5E9F811E593B33DF5D1490C4B187B625236FA12143CDEFBS7M2J" TargetMode="External"/><Relationship Id="rId2" Type="http://schemas.openxmlformats.org/officeDocument/2006/relationships/hyperlink" Target="consultantplus://offline/ref=58109D665B86212774280ADB8C2C2AEEC5E9F811E593B33DF5D1490C4B187B625236FA12143CD0F4S7M7J" TargetMode="External"/><Relationship Id="rId1" Type="http://schemas.openxmlformats.org/officeDocument/2006/relationships/hyperlink" Target="consultantplus://offline/ref=58109D665B86212774280ADB8C2C2AEEC5E9F811E593B33DF5D1490C4B187B625236FA12143CDDFDS7M4J" TargetMode="External"/><Relationship Id="rId6" Type="http://schemas.openxmlformats.org/officeDocument/2006/relationships/hyperlink" Target="consultantplus://offline/ref=58109D665B86212774280ADB8C2C2AEEC5E9F811E593B33DF5D1490C4B187B625236FA12143CD1FES7M6J" TargetMode="External"/><Relationship Id="rId5" Type="http://schemas.openxmlformats.org/officeDocument/2006/relationships/hyperlink" Target="consultantplus://offline/ref=58109D665B86212774280ADB8C2C2AEEC5E9F811E593B33DF5D1490C4B187B625236FA12143DD9F8S7M5J" TargetMode="External"/><Relationship Id="rId4" Type="http://schemas.openxmlformats.org/officeDocument/2006/relationships/hyperlink" Target="consultantplus://offline/ref=58109D665B86212774280ADB8C2C2AEEC5E9F811E593B33DF5D1490C4B187B625236FA12143DD9F8S7M2J"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kaskadenergoset.ru/polozhenie_o_zakupk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41"/>
  <sheetViews>
    <sheetView workbookViewId="0">
      <selection activeCell="F9" sqref="F9:K9"/>
    </sheetView>
  </sheetViews>
  <sheetFormatPr defaultRowHeight="15"/>
  <cols>
    <col min="1" max="1" width="5.85546875" customWidth="1"/>
    <col min="2" max="2" width="31.5703125" customWidth="1"/>
    <col min="3" max="3" width="12.28515625" customWidth="1"/>
    <col min="4" max="4" width="9.5703125" bestFit="1" customWidth="1"/>
    <col min="5" max="5" width="10.5703125" customWidth="1"/>
    <col min="6" max="7" width="10.5703125" bestFit="1" customWidth="1"/>
    <col min="8" max="8" width="9.85546875" customWidth="1"/>
    <col min="9" max="11" width="10.5703125" bestFit="1" customWidth="1"/>
  </cols>
  <sheetData>
    <row r="1" spans="1:12">
      <c r="K1" s="64" t="s">
        <v>91</v>
      </c>
    </row>
    <row r="2" spans="1:12">
      <c r="A2" s="274" t="s">
        <v>30</v>
      </c>
      <c r="B2" s="274"/>
      <c r="C2" s="274"/>
      <c r="D2" s="274"/>
      <c r="E2" s="274"/>
      <c r="F2" s="274"/>
      <c r="G2" s="274"/>
      <c r="H2" s="274"/>
      <c r="I2" s="274"/>
      <c r="J2" s="274"/>
      <c r="K2" s="274"/>
    </row>
    <row r="3" spans="1:12">
      <c r="A3" s="274" t="s">
        <v>29</v>
      </c>
      <c r="B3" s="274"/>
      <c r="C3" s="274"/>
      <c r="D3" s="274"/>
      <c r="E3" s="274"/>
      <c r="F3" s="274"/>
      <c r="G3" s="274"/>
      <c r="H3" s="274"/>
      <c r="I3" s="274"/>
      <c r="J3" s="274"/>
      <c r="K3" s="274"/>
    </row>
    <row r="4" spans="1:12" ht="15.75" thickBot="1">
      <c r="A4" s="6"/>
    </row>
    <row r="5" spans="1:12" ht="15.75" thickBot="1">
      <c r="A5" s="283" t="s">
        <v>28</v>
      </c>
      <c r="B5" s="284"/>
      <c r="C5" s="285"/>
      <c r="D5" s="258" t="s">
        <v>27</v>
      </c>
      <c r="E5" s="275"/>
      <c r="F5" s="275"/>
      <c r="G5" s="275"/>
      <c r="H5" s="275"/>
      <c r="I5" s="275"/>
      <c r="J5" s="275"/>
      <c r="K5" s="276"/>
    </row>
    <row r="6" spans="1:12" ht="16.5" thickBot="1">
      <c r="A6" s="283" t="s">
        <v>26</v>
      </c>
      <c r="B6" s="284"/>
      <c r="C6" s="285"/>
      <c r="D6" s="277" t="s">
        <v>25</v>
      </c>
      <c r="E6" s="278"/>
      <c r="F6" s="278"/>
      <c r="G6" s="278"/>
      <c r="H6" s="278"/>
      <c r="I6" s="278"/>
      <c r="J6" s="278"/>
      <c r="K6" s="279"/>
      <c r="L6" s="5"/>
    </row>
    <row r="7" spans="1:12" ht="15.75" thickBot="1">
      <c r="A7" s="286" t="s">
        <v>24</v>
      </c>
      <c r="B7" s="287"/>
      <c r="C7" s="288"/>
      <c r="D7" s="280" t="s">
        <v>40</v>
      </c>
      <c r="E7" s="281"/>
      <c r="F7" s="281"/>
      <c r="G7" s="281"/>
      <c r="H7" s="281"/>
      <c r="I7" s="281"/>
      <c r="J7" s="281"/>
      <c r="K7" s="282"/>
    </row>
    <row r="8" spans="1:12" ht="30" customHeight="1" thickBot="1">
      <c r="A8" s="255" t="s">
        <v>241</v>
      </c>
      <c r="B8" s="256"/>
      <c r="C8" s="256"/>
      <c r="D8" s="256"/>
      <c r="E8" s="256"/>
      <c r="F8" s="256"/>
      <c r="G8" s="256"/>
      <c r="H8" s="256"/>
      <c r="I8" s="256"/>
      <c r="J8" s="256"/>
      <c r="K8" s="257"/>
    </row>
    <row r="9" spans="1:12" ht="30" customHeight="1" thickBot="1">
      <c r="A9" s="255" t="s">
        <v>23</v>
      </c>
      <c r="B9" s="256"/>
      <c r="C9" s="256"/>
      <c r="D9" s="256"/>
      <c r="E9" s="257"/>
      <c r="F9" s="258" t="s">
        <v>236</v>
      </c>
      <c r="G9" s="259"/>
      <c r="H9" s="259"/>
      <c r="I9" s="259"/>
      <c r="J9" s="259"/>
      <c r="K9" s="260"/>
    </row>
    <row r="10" spans="1:12" ht="15.75" customHeight="1" thickBot="1">
      <c r="A10" s="289" t="s">
        <v>22</v>
      </c>
      <c r="B10" s="290"/>
      <c r="C10" s="290"/>
      <c r="D10" s="290"/>
      <c r="E10" s="291"/>
      <c r="F10" s="258" t="s">
        <v>21</v>
      </c>
      <c r="G10" s="259"/>
      <c r="H10" s="260"/>
      <c r="I10" s="258" t="s">
        <v>20</v>
      </c>
      <c r="J10" s="259"/>
      <c r="K10" s="260"/>
    </row>
    <row r="11" spans="1:12" ht="15.75" customHeight="1" thickBot="1">
      <c r="A11" s="292"/>
      <c r="B11" s="293"/>
      <c r="C11" s="293"/>
      <c r="D11" s="293"/>
      <c r="E11" s="294"/>
      <c r="F11" s="268">
        <v>43097</v>
      </c>
      <c r="G11" s="269"/>
      <c r="H11" s="270"/>
      <c r="I11" s="258" t="s">
        <v>243</v>
      </c>
      <c r="J11" s="259"/>
      <c r="K11" s="260"/>
    </row>
    <row r="12" spans="1:12" ht="47.25" customHeight="1" thickBot="1">
      <c r="A12" s="283" t="s">
        <v>19</v>
      </c>
      <c r="B12" s="284"/>
      <c r="C12" s="284"/>
      <c r="D12" s="284"/>
      <c r="E12" s="285"/>
      <c r="F12" s="271" t="s">
        <v>244</v>
      </c>
      <c r="G12" s="272"/>
      <c r="H12" s="272"/>
      <c r="I12" s="272"/>
      <c r="J12" s="272"/>
      <c r="K12" s="273"/>
    </row>
    <row r="13" spans="1:12" ht="15.75" thickBot="1">
      <c r="A13" s="295" t="s">
        <v>18</v>
      </c>
      <c r="B13" s="296"/>
      <c r="C13" s="296"/>
      <c r="D13" s="296"/>
      <c r="E13" s="296"/>
      <c r="F13" s="296"/>
      <c r="G13" s="296"/>
      <c r="H13" s="296"/>
      <c r="I13" s="296"/>
      <c r="J13" s="296"/>
      <c r="K13" s="297"/>
    </row>
    <row r="14" spans="1:12" ht="15.75" customHeight="1" thickBot="1">
      <c r="A14" s="298" t="s">
        <v>17</v>
      </c>
      <c r="B14" s="298" t="s">
        <v>16</v>
      </c>
      <c r="C14" s="298" t="s">
        <v>15</v>
      </c>
      <c r="D14" s="265" t="s">
        <v>237</v>
      </c>
      <c r="E14" s="266"/>
      <c r="F14" s="266"/>
      <c r="G14" s="267"/>
      <c r="H14" s="265" t="s">
        <v>238</v>
      </c>
      <c r="I14" s="266"/>
      <c r="J14" s="266"/>
      <c r="K14" s="267"/>
    </row>
    <row r="15" spans="1:12" ht="15.75" customHeight="1" thickBot="1">
      <c r="A15" s="299"/>
      <c r="B15" s="299"/>
      <c r="C15" s="299"/>
      <c r="D15" s="265" t="s">
        <v>14</v>
      </c>
      <c r="E15" s="266"/>
      <c r="F15" s="266"/>
      <c r="G15" s="267"/>
      <c r="H15" s="265" t="s">
        <v>14</v>
      </c>
      <c r="I15" s="266"/>
      <c r="J15" s="266"/>
      <c r="K15" s="267"/>
    </row>
    <row r="16" spans="1:12" ht="15.75" thickBot="1">
      <c r="A16" s="300"/>
      <c r="B16" s="300"/>
      <c r="C16" s="300"/>
      <c r="D16" s="8" t="s">
        <v>13</v>
      </c>
      <c r="E16" s="12" t="s">
        <v>12</v>
      </c>
      <c r="F16" s="8" t="s">
        <v>11</v>
      </c>
      <c r="G16" s="8" t="s">
        <v>10</v>
      </c>
      <c r="H16" s="13" t="s">
        <v>13</v>
      </c>
      <c r="I16" s="12" t="s">
        <v>12</v>
      </c>
      <c r="J16" s="8" t="s">
        <v>11</v>
      </c>
      <c r="K16" s="8" t="s">
        <v>10</v>
      </c>
    </row>
    <row r="17" spans="1:11" ht="15.75" thickBot="1">
      <c r="A17" s="9">
        <v>1</v>
      </c>
      <c r="B17" s="3">
        <v>2</v>
      </c>
      <c r="C17" s="3">
        <v>3</v>
      </c>
      <c r="D17" s="8">
        <v>4</v>
      </c>
      <c r="E17" s="12">
        <v>5</v>
      </c>
      <c r="F17" s="8">
        <v>6</v>
      </c>
      <c r="G17" s="8">
        <v>7</v>
      </c>
      <c r="H17" s="13">
        <v>8</v>
      </c>
      <c r="I17" s="9">
        <v>9</v>
      </c>
      <c r="J17" s="8">
        <v>10</v>
      </c>
      <c r="K17" s="8">
        <v>11</v>
      </c>
    </row>
    <row r="18" spans="1:11" ht="15.75" thickBot="1">
      <c r="A18" s="9">
        <v>1</v>
      </c>
      <c r="B18" s="255" t="s">
        <v>9</v>
      </c>
      <c r="C18" s="256"/>
      <c r="D18" s="256"/>
      <c r="E18" s="256"/>
      <c r="F18" s="256"/>
      <c r="G18" s="256"/>
      <c r="H18" s="256"/>
      <c r="I18" s="256"/>
      <c r="J18" s="256"/>
      <c r="K18" s="257"/>
    </row>
    <row r="19" spans="1:11" ht="30.75" thickBot="1">
      <c r="A19" s="111" t="s">
        <v>245</v>
      </c>
      <c r="B19" s="7" t="s">
        <v>8</v>
      </c>
      <c r="C19" s="8" t="s">
        <v>0</v>
      </c>
      <c r="D19">
        <v>1.7563800000000001</v>
      </c>
      <c r="E19" s="15">
        <v>2.4794499999999999</v>
      </c>
      <c r="F19">
        <v>2.73821</v>
      </c>
      <c r="G19" s="15">
        <v>3.508</v>
      </c>
      <c r="H19">
        <v>1.8108299999999999</v>
      </c>
      <c r="I19" s="15">
        <v>2.5563099999999999</v>
      </c>
      <c r="J19">
        <v>2.8230900000000001</v>
      </c>
      <c r="K19" s="15">
        <v>3.6167500000000001</v>
      </c>
    </row>
    <row r="20" spans="1:11" ht="15.75" thickBot="1">
      <c r="A20" s="111" t="s">
        <v>32</v>
      </c>
      <c r="B20" s="255" t="s">
        <v>7</v>
      </c>
      <c r="C20" s="256"/>
      <c r="D20" s="256"/>
      <c r="E20" s="256"/>
      <c r="F20" s="256"/>
      <c r="G20" s="256"/>
      <c r="H20" s="256"/>
      <c r="I20" s="256"/>
      <c r="J20" s="256"/>
      <c r="K20" s="257"/>
    </row>
    <row r="21" spans="1:11" ht="45.75" thickBot="1">
      <c r="A21" s="111" t="s">
        <v>247</v>
      </c>
      <c r="B21" s="7" t="s">
        <v>6</v>
      </c>
      <c r="C21" s="94" t="s">
        <v>214</v>
      </c>
      <c r="D21" s="121">
        <v>958457.98</v>
      </c>
      <c r="E21" s="122">
        <v>123135.74</v>
      </c>
      <c r="F21" s="121">
        <v>1382953.82</v>
      </c>
      <c r="G21" s="123">
        <v>1712930.63</v>
      </c>
      <c r="H21" s="122">
        <v>98721.72</v>
      </c>
      <c r="I21" s="122">
        <v>1321629.81</v>
      </c>
      <c r="J21" s="123">
        <v>1424442.43</v>
      </c>
      <c r="K21" s="123">
        <v>1764318.55</v>
      </c>
    </row>
    <row r="22" spans="1:11" ht="45.75" thickBot="1">
      <c r="A22" s="30" t="s">
        <v>246</v>
      </c>
      <c r="B22" s="88" t="s">
        <v>5</v>
      </c>
      <c r="C22" s="85" t="s">
        <v>212</v>
      </c>
      <c r="D22" s="16">
        <v>135.16</v>
      </c>
      <c r="E22" s="92">
        <v>315.74</v>
      </c>
      <c r="F22" s="16">
        <v>403.02</v>
      </c>
      <c r="G22" s="92">
        <v>753.1</v>
      </c>
      <c r="H22" s="16">
        <v>140.57</v>
      </c>
      <c r="I22" s="16">
        <v>328.37</v>
      </c>
      <c r="J22" s="92">
        <v>419.14</v>
      </c>
      <c r="K22" s="16">
        <v>783.22</v>
      </c>
    </row>
    <row r="23" spans="1:11" ht="15.75" thickBot="1">
      <c r="A23" s="95"/>
      <c r="B23" s="98"/>
      <c r="C23" s="93"/>
      <c r="D23" s="66"/>
      <c r="E23" s="66"/>
      <c r="F23" s="66"/>
      <c r="G23" s="66"/>
      <c r="H23" s="66"/>
      <c r="I23" s="66"/>
      <c r="J23" s="66"/>
      <c r="K23" s="66"/>
    </row>
    <row r="24" spans="1:11" ht="15.75" customHeight="1" thickBot="1">
      <c r="A24" s="30" t="s">
        <v>60</v>
      </c>
      <c r="B24" s="255" t="s">
        <v>4</v>
      </c>
      <c r="C24" s="256"/>
      <c r="D24" s="256"/>
      <c r="E24" s="256"/>
      <c r="F24" s="256"/>
      <c r="G24" s="256"/>
      <c r="H24" s="256"/>
      <c r="I24" s="256"/>
      <c r="J24" s="256"/>
      <c r="K24" s="257"/>
    </row>
    <row r="25" spans="1:11" ht="15.75" thickBot="1">
      <c r="A25" s="10"/>
      <c r="B25" s="7" t="s">
        <v>1</v>
      </c>
      <c r="C25" s="8" t="s">
        <v>0</v>
      </c>
      <c r="D25" s="258" t="s">
        <v>39</v>
      </c>
      <c r="E25" s="259"/>
      <c r="F25" s="259"/>
      <c r="G25" s="260"/>
      <c r="H25" s="258" t="s">
        <v>39</v>
      </c>
      <c r="I25" s="259"/>
      <c r="J25" s="259"/>
      <c r="K25" s="260"/>
    </row>
    <row r="26" spans="1:11" ht="15.75" customHeight="1" thickBot="1">
      <c r="A26" s="10"/>
      <c r="B26" s="255" t="s">
        <v>4</v>
      </c>
      <c r="C26" s="256"/>
      <c r="D26" s="256"/>
      <c r="E26" s="256"/>
      <c r="F26" s="256"/>
      <c r="G26" s="256"/>
      <c r="H26" s="256"/>
      <c r="I26" s="256"/>
      <c r="J26" s="256"/>
      <c r="K26" s="257"/>
    </row>
    <row r="27" spans="1:11" ht="15.75" customHeight="1" thickBot="1">
      <c r="A27" s="253" t="s">
        <v>32</v>
      </c>
      <c r="B27" s="255" t="s">
        <v>215</v>
      </c>
      <c r="C27" s="256"/>
      <c r="D27" s="256"/>
      <c r="E27" s="256"/>
      <c r="F27" s="256"/>
      <c r="G27" s="256"/>
      <c r="H27" s="256"/>
      <c r="I27" s="256"/>
      <c r="J27" s="256"/>
      <c r="K27" s="257"/>
    </row>
    <row r="28" spans="1:11" ht="15.75" thickBot="1">
      <c r="A28" s="254"/>
      <c r="B28" s="7" t="s">
        <v>1</v>
      </c>
      <c r="C28" s="8" t="s">
        <v>0</v>
      </c>
      <c r="D28" s="265">
        <v>2.1084399999999999</v>
      </c>
      <c r="E28" s="266"/>
      <c r="F28" s="266"/>
      <c r="G28" s="267"/>
      <c r="H28" s="265">
        <v>2.3544800000000001</v>
      </c>
      <c r="I28" s="266"/>
      <c r="J28" s="266"/>
      <c r="K28" s="267"/>
    </row>
    <row r="29" spans="1:11" ht="30" customHeight="1" thickBot="1">
      <c r="A29" s="253" t="s">
        <v>31</v>
      </c>
      <c r="B29" s="255" t="s">
        <v>3</v>
      </c>
      <c r="C29" s="256"/>
      <c r="D29" s="256"/>
      <c r="E29" s="256"/>
      <c r="F29" s="256"/>
      <c r="G29" s="256"/>
      <c r="H29" s="256"/>
      <c r="I29" s="256"/>
      <c r="J29" s="256"/>
      <c r="K29" s="257"/>
    </row>
    <row r="30" spans="1:11" ht="15.75" thickBot="1">
      <c r="A30" s="254"/>
      <c r="B30" s="7" t="s">
        <v>1</v>
      </c>
      <c r="C30" s="8" t="s">
        <v>0</v>
      </c>
      <c r="D30" s="258">
        <v>0.98131999999999997</v>
      </c>
      <c r="E30" s="259"/>
      <c r="F30" s="259"/>
      <c r="G30" s="260"/>
      <c r="H30" s="258">
        <v>1.06599</v>
      </c>
      <c r="I30" s="259"/>
      <c r="J30" s="259"/>
      <c r="K30" s="260"/>
    </row>
    <row r="31" spans="1:11" ht="15.75" customHeight="1" thickBot="1">
      <c r="A31" s="253" t="s">
        <v>216</v>
      </c>
      <c r="B31" s="255" t="s">
        <v>2</v>
      </c>
      <c r="C31" s="256"/>
      <c r="D31" s="256"/>
      <c r="E31" s="256"/>
      <c r="F31" s="256"/>
      <c r="G31" s="256"/>
      <c r="H31" s="256"/>
      <c r="I31" s="256"/>
      <c r="J31" s="256"/>
      <c r="K31" s="257"/>
    </row>
    <row r="32" spans="1:11" ht="15.75" thickBot="1">
      <c r="A32" s="254"/>
      <c r="B32" s="7" t="s">
        <v>1</v>
      </c>
      <c r="C32" s="8" t="s">
        <v>0</v>
      </c>
      <c r="D32" s="258">
        <v>0.98131999999999997</v>
      </c>
      <c r="E32" s="259"/>
      <c r="F32" s="259"/>
      <c r="G32" s="260"/>
      <c r="H32" s="258">
        <v>1.06599</v>
      </c>
      <c r="I32" s="259"/>
      <c r="J32" s="259"/>
      <c r="K32" s="260"/>
    </row>
    <row r="33" spans="1:13" ht="15.75" thickBot="1">
      <c r="A33" s="87" t="s">
        <v>217</v>
      </c>
      <c r="B33" s="301" t="s">
        <v>218</v>
      </c>
      <c r="C33" s="302"/>
      <c r="D33" s="302"/>
      <c r="E33" s="302"/>
      <c r="F33" s="302"/>
      <c r="G33" s="302"/>
      <c r="H33" s="302"/>
      <c r="I33" s="302"/>
      <c r="J33" s="302"/>
      <c r="K33" s="303"/>
    </row>
    <row r="34" spans="1:13" ht="75.75" customHeight="1" thickBot="1">
      <c r="A34" s="253" t="s">
        <v>219</v>
      </c>
      <c r="B34" s="262" t="s">
        <v>225</v>
      </c>
      <c r="C34" s="263"/>
      <c r="D34" s="263"/>
      <c r="E34" s="263"/>
      <c r="F34" s="263"/>
      <c r="G34" s="263"/>
      <c r="H34" s="263"/>
      <c r="I34" s="263"/>
      <c r="J34" s="263"/>
      <c r="K34" s="264"/>
      <c r="M34" s="96"/>
    </row>
    <row r="35" spans="1:13" ht="45" customHeight="1" thickBot="1">
      <c r="A35" s="261"/>
      <c r="B35" s="97" t="s">
        <v>220</v>
      </c>
      <c r="C35" s="89" t="s">
        <v>0</v>
      </c>
      <c r="D35" s="258">
        <v>2.1084399999999999</v>
      </c>
      <c r="E35" s="259"/>
      <c r="F35" s="259"/>
      <c r="G35" s="260"/>
      <c r="H35" s="258">
        <v>2.3544800000000001</v>
      </c>
      <c r="I35" s="259"/>
      <c r="J35" s="259"/>
      <c r="K35" s="260"/>
    </row>
    <row r="36" spans="1:13" ht="63" customHeight="1" thickBot="1">
      <c r="A36" s="253" t="s">
        <v>221</v>
      </c>
      <c r="B36" s="255" t="s">
        <v>224</v>
      </c>
      <c r="C36" s="256"/>
      <c r="D36" s="256"/>
      <c r="E36" s="256"/>
      <c r="F36" s="256"/>
      <c r="G36" s="256"/>
      <c r="H36" s="256"/>
      <c r="I36" s="256"/>
      <c r="J36" s="256"/>
      <c r="K36" s="257"/>
    </row>
    <row r="37" spans="1:13" ht="45.75" thickBot="1">
      <c r="A37" s="254"/>
      <c r="B37" s="17" t="s">
        <v>220</v>
      </c>
      <c r="C37" s="90" t="s">
        <v>0</v>
      </c>
      <c r="D37" s="258">
        <v>2.1084399999999999</v>
      </c>
      <c r="E37" s="259"/>
      <c r="F37" s="259"/>
      <c r="G37" s="260"/>
      <c r="H37" s="258">
        <v>2.3544800000000001</v>
      </c>
      <c r="I37" s="259"/>
      <c r="J37" s="259"/>
      <c r="K37" s="260"/>
    </row>
    <row r="38" spans="1:13" ht="48" customHeight="1" thickBot="1">
      <c r="A38" s="253" t="s">
        <v>222</v>
      </c>
      <c r="B38" s="255" t="s">
        <v>223</v>
      </c>
      <c r="C38" s="256"/>
      <c r="D38" s="256"/>
      <c r="E38" s="256"/>
      <c r="F38" s="256"/>
      <c r="G38" s="256"/>
      <c r="H38" s="256"/>
      <c r="I38" s="256"/>
      <c r="J38" s="256"/>
      <c r="K38" s="257"/>
    </row>
    <row r="39" spans="1:13" ht="45.75" thickBot="1">
      <c r="A39" s="254"/>
      <c r="B39" s="17" t="s">
        <v>220</v>
      </c>
      <c r="C39" s="90" t="s">
        <v>0</v>
      </c>
      <c r="D39" s="258">
        <v>0.98131999999999997</v>
      </c>
      <c r="E39" s="259"/>
      <c r="F39" s="259"/>
      <c r="G39" s="260"/>
      <c r="H39" s="258">
        <v>1.06599</v>
      </c>
      <c r="I39" s="259"/>
      <c r="J39" s="259"/>
      <c r="K39" s="260"/>
    </row>
    <row r="40" spans="1:13" ht="104.25" customHeight="1" thickBot="1">
      <c r="A40" s="253" t="s">
        <v>226</v>
      </c>
      <c r="B40" s="255" t="s">
        <v>227</v>
      </c>
      <c r="C40" s="256"/>
      <c r="D40" s="256"/>
      <c r="E40" s="256"/>
      <c r="F40" s="256"/>
      <c r="G40" s="256"/>
      <c r="H40" s="256"/>
      <c r="I40" s="256"/>
      <c r="J40" s="256"/>
      <c r="K40" s="257"/>
    </row>
    <row r="41" spans="1:13" ht="45.75" thickBot="1">
      <c r="A41" s="254"/>
      <c r="B41" s="17" t="s">
        <v>220</v>
      </c>
      <c r="C41" s="90" t="s">
        <v>0</v>
      </c>
      <c r="D41" s="258">
        <v>2.1084399999999999</v>
      </c>
      <c r="E41" s="259"/>
      <c r="F41" s="259"/>
      <c r="G41" s="260"/>
      <c r="H41" s="258">
        <v>2.3544800000000001</v>
      </c>
      <c r="I41" s="259"/>
      <c r="J41" s="259"/>
      <c r="K41" s="260"/>
    </row>
  </sheetData>
  <mergeCells count="61">
    <mergeCell ref="B33:K33"/>
    <mergeCell ref="B27:K27"/>
    <mergeCell ref="D28:G28"/>
    <mergeCell ref="H28:K28"/>
    <mergeCell ref="B29:K29"/>
    <mergeCell ref="D30:G30"/>
    <mergeCell ref="H30:K30"/>
    <mergeCell ref="B31:K31"/>
    <mergeCell ref="A31:A32"/>
    <mergeCell ref="D32:G32"/>
    <mergeCell ref="H32:K32"/>
    <mergeCell ref="A27:A28"/>
    <mergeCell ref="A29:A30"/>
    <mergeCell ref="A8:K8"/>
    <mergeCell ref="A38:A39"/>
    <mergeCell ref="A5:C5"/>
    <mergeCell ref="A6:C6"/>
    <mergeCell ref="A7:C7"/>
    <mergeCell ref="A9:E9"/>
    <mergeCell ref="A10:E11"/>
    <mergeCell ref="F9:K9"/>
    <mergeCell ref="F10:H10"/>
    <mergeCell ref="A12:E12"/>
    <mergeCell ref="A13:K13"/>
    <mergeCell ref="A14:A16"/>
    <mergeCell ref="B14:B16"/>
    <mergeCell ref="C14:C16"/>
    <mergeCell ref="B20:K20"/>
    <mergeCell ref="B26:K26"/>
    <mergeCell ref="A2:K2"/>
    <mergeCell ref="A3:K3"/>
    <mergeCell ref="D5:K5"/>
    <mergeCell ref="D6:K6"/>
    <mergeCell ref="D7:K7"/>
    <mergeCell ref="I10:K10"/>
    <mergeCell ref="F11:H11"/>
    <mergeCell ref="I11:K11"/>
    <mergeCell ref="F12:K12"/>
    <mergeCell ref="D14:G14"/>
    <mergeCell ref="H14:K14"/>
    <mergeCell ref="D15:G15"/>
    <mergeCell ref="H15:K15"/>
    <mergeCell ref="B18:K18"/>
    <mergeCell ref="B24:K24"/>
    <mergeCell ref="D25:G25"/>
    <mergeCell ref="H25:K25"/>
    <mergeCell ref="A40:A41"/>
    <mergeCell ref="B40:K40"/>
    <mergeCell ref="D41:G41"/>
    <mergeCell ref="H41:K41"/>
    <mergeCell ref="A34:A35"/>
    <mergeCell ref="B34:K34"/>
    <mergeCell ref="A36:A37"/>
    <mergeCell ref="D37:G37"/>
    <mergeCell ref="H37:K37"/>
    <mergeCell ref="B36:K36"/>
    <mergeCell ref="B38:K38"/>
    <mergeCell ref="D39:G39"/>
    <mergeCell ref="H39:K39"/>
    <mergeCell ref="D35:G35"/>
    <mergeCell ref="H35:K3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E16"/>
  <sheetViews>
    <sheetView workbookViewId="0">
      <selection activeCell="N16" sqref="N15:N16"/>
    </sheetView>
  </sheetViews>
  <sheetFormatPr defaultRowHeight="15"/>
  <cols>
    <col min="1" max="1" width="7.85546875" customWidth="1"/>
    <col min="2" max="2" width="24.42578125" customWidth="1"/>
    <col min="3" max="3" width="16.42578125" customWidth="1"/>
    <col min="4" max="4" width="14.5703125" customWidth="1"/>
    <col min="5" max="5" width="12.85546875" customWidth="1"/>
    <col min="257" max="257" width="7.85546875" customWidth="1"/>
    <col min="258" max="258" width="24.42578125" customWidth="1"/>
    <col min="259" max="259" width="16.42578125" customWidth="1"/>
    <col min="260" max="260" width="14.5703125" customWidth="1"/>
    <col min="261" max="261" width="12.85546875" customWidth="1"/>
    <col min="513" max="513" width="7.85546875" customWidth="1"/>
    <col min="514" max="514" width="24.42578125" customWidth="1"/>
    <col min="515" max="515" width="16.42578125" customWidth="1"/>
    <col min="516" max="516" width="14.5703125" customWidth="1"/>
    <col min="517" max="517" width="12.85546875" customWidth="1"/>
    <col min="769" max="769" width="7.85546875" customWidth="1"/>
    <col min="770" max="770" width="24.42578125" customWidth="1"/>
    <col min="771" max="771" width="16.42578125" customWidth="1"/>
    <col min="772" max="772" width="14.5703125" customWidth="1"/>
    <col min="773" max="773" width="12.85546875" customWidth="1"/>
    <col min="1025" max="1025" width="7.85546875" customWidth="1"/>
    <col min="1026" max="1026" width="24.42578125" customWidth="1"/>
    <col min="1027" max="1027" width="16.42578125" customWidth="1"/>
    <col min="1028" max="1028" width="14.5703125" customWidth="1"/>
    <col min="1029" max="1029" width="12.85546875" customWidth="1"/>
    <col min="1281" max="1281" width="7.85546875" customWidth="1"/>
    <col min="1282" max="1282" width="24.42578125" customWidth="1"/>
    <col min="1283" max="1283" width="16.42578125" customWidth="1"/>
    <col min="1284" max="1284" width="14.5703125" customWidth="1"/>
    <col min="1285" max="1285" width="12.85546875" customWidth="1"/>
    <col min="1537" max="1537" width="7.85546875" customWidth="1"/>
    <col min="1538" max="1538" width="24.42578125" customWidth="1"/>
    <col min="1539" max="1539" width="16.42578125" customWidth="1"/>
    <col min="1540" max="1540" width="14.5703125" customWidth="1"/>
    <col min="1541" max="1541" width="12.85546875" customWidth="1"/>
    <col min="1793" max="1793" width="7.85546875" customWidth="1"/>
    <col min="1794" max="1794" width="24.42578125" customWidth="1"/>
    <col min="1795" max="1795" width="16.42578125" customWidth="1"/>
    <col min="1796" max="1796" width="14.5703125" customWidth="1"/>
    <col min="1797" max="1797" width="12.85546875" customWidth="1"/>
    <col min="2049" max="2049" width="7.85546875" customWidth="1"/>
    <col min="2050" max="2050" width="24.42578125" customWidth="1"/>
    <col min="2051" max="2051" width="16.42578125" customWidth="1"/>
    <col min="2052" max="2052" width="14.5703125" customWidth="1"/>
    <col min="2053" max="2053" width="12.85546875" customWidth="1"/>
    <col min="2305" max="2305" width="7.85546875" customWidth="1"/>
    <col min="2306" max="2306" width="24.42578125" customWidth="1"/>
    <col min="2307" max="2307" width="16.42578125" customWidth="1"/>
    <col min="2308" max="2308" width="14.5703125" customWidth="1"/>
    <col min="2309" max="2309" width="12.85546875" customWidth="1"/>
    <col min="2561" max="2561" width="7.85546875" customWidth="1"/>
    <col min="2562" max="2562" width="24.42578125" customWidth="1"/>
    <col min="2563" max="2563" width="16.42578125" customWidth="1"/>
    <col min="2564" max="2564" width="14.5703125" customWidth="1"/>
    <col min="2565" max="2565" width="12.85546875" customWidth="1"/>
    <col min="2817" max="2817" width="7.85546875" customWidth="1"/>
    <col min="2818" max="2818" width="24.42578125" customWidth="1"/>
    <col min="2819" max="2819" width="16.42578125" customWidth="1"/>
    <col min="2820" max="2820" width="14.5703125" customWidth="1"/>
    <col min="2821" max="2821" width="12.85546875" customWidth="1"/>
    <col min="3073" max="3073" width="7.85546875" customWidth="1"/>
    <col min="3074" max="3074" width="24.42578125" customWidth="1"/>
    <col min="3075" max="3075" width="16.42578125" customWidth="1"/>
    <col min="3076" max="3076" width="14.5703125" customWidth="1"/>
    <col min="3077" max="3077" width="12.85546875" customWidth="1"/>
    <col min="3329" max="3329" width="7.85546875" customWidth="1"/>
    <col min="3330" max="3330" width="24.42578125" customWidth="1"/>
    <col min="3331" max="3331" width="16.42578125" customWidth="1"/>
    <col min="3332" max="3332" width="14.5703125" customWidth="1"/>
    <col min="3333" max="3333" width="12.85546875" customWidth="1"/>
    <col min="3585" max="3585" width="7.85546875" customWidth="1"/>
    <col min="3586" max="3586" width="24.42578125" customWidth="1"/>
    <col min="3587" max="3587" width="16.42578125" customWidth="1"/>
    <col min="3588" max="3588" width="14.5703125" customWidth="1"/>
    <col min="3589" max="3589" width="12.85546875" customWidth="1"/>
    <col min="3841" max="3841" width="7.85546875" customWidth="1"/>
    <col min="3842" max="3842" width="24.42578125" customWidth="1"/>
    <col min="3843" max="3843" width="16.42578125" customWidth="1"/>
    <col min="3844" max="3844" width="14.5703125" customWidth="1"/>
    <col min="3845" max="3845" width="12.85546875" customWidth="1"/>
    <col min="4097" max="4097" width="7.85546875" customWidth="1"/>
    <col min="4098" max="4098" width="24.42578125" customWidth="1"/>
    <col min="4099" max="4099" width="16.42578125" customWidth="1"/>
    <col min="4100" max="4100" width="14.5703125" customWidth="1"/>
    <col min="4101" max="4101" width="12.85546875" customWidth="1"/>
    <col min="4353" max="4353" width="7.85546875" customWidth="1"/>
    <col min="4354" max="4354" width="24.42578125" customWidth="1"/>
    <col min="4355" max="4355" width="16.42578125" customWidth="1"/>
    <col min="4356" max="4356" width="14.5703125" customWidth="1"/>
    <col min="4357" max="4357" width="12.85546875" customWidth="1"/>
    <col min="4609" max="4609" width="7.85546875" customWidth="1"/>
    <col min="4610" max="4610" width="24.42578125" customWidth="1"/>
    <col min="4611" max="4611" width="16.42578125" customWidth="1"/>
    <col min="4612" max="4612" width="14.5703125" customWidth="1"/>
    <col min="4613" max="4613" width="12.85546875" customWidth="1"/>
    <col min="4865" max="4865" width="7.85546875" customWidth="1"/>
    <col min="4866" max="4866" width="24.42578125" customWidth="1"/>
    <col min="4867" max="4867" width="16.42578125" customWidth="1"/>
    <col min="4868" max="4868" width="14.5703125" customWidth="1"/>
    <col min="4869" max="4869" width="12.85546875" customWidth="1"/>
    <col min="5121" max="5121" width="7.85546875" customWidth="1"/>
    <col min="5122" max="5122" width="24.42578125" customWidth="1"/>
    <col min="5123" max="5123" width="16.42578125" customWidth="1"/>
    <col min="5124" max="5124" width="14.5703125" customWidth="1"/>
    <col min="5125" max="5125" width="12.85546875" customWidth="1"/>
    <col min="5377" max="5377" width="7.85546875" customWidth="1"/>
    <col min="5378" max="5378" width="24.42578125" customWidth="1"/>
    <col min="5379" max="5379" width="16.42578125" customWidth="1"/>
    <col min="5380" max="5380" width="14.5703125" customWidth="1"/>
    <col min="5381" max="5381" width="12.85546875" customWidth="1"/>
    <col min="5633" max="5633" width="7.85546875" customWidth="1"/>
    <col min="5634" max="5634" width="24.42578125" customWidth="1"/>
    <col min="5635" max="5635" width="16.42578125" customWidth="1"/>
    <col min="5636" max="5636" width="14.5703125" customWidth="1"/>
    <col min="5637" max="5637" width="12.85546875" customWidth="1"/>
    <col min="5889" max="5889" width="7.85546875" customWidth="1"/>
    <col min="5890" max="5890" width="24.42578125" customWidth="1"/>
    <col min="5891" max="5891" width="16.42578125" customWidth="1"/>
    <col min="5892" max="5892" width="14.5703125" customWidth="1"/>
    <col min="5893" max="5893" width="12.85546875" customWidth="1"/>
    <col min="6145" max="6145" width="7.85546875" customWidth="1"/>
    <col min="6146" max="6146" width="24.42578125" customWidth="1"/>
    <col min="6147" max="6147" width="16.42578125" customWidth="1"/>
    <col min="6148" max="6148" width="14.5703125" customWidth="1"/>
    <col min="6149" max="6149" width="12.85546875" customWidth="1"/>
    <col min="6401" max="6401" width="7.85546875" customWidth="1"/>
    <col min="6402" max="6402" width="24.42578125" customWidth="1"/>
    <col min="6403" max="6403" width="16.42578125" customWidth="1"/>
    <col min="6404" max="6404" width="14.5703125" customWidth="1"/>
    <col min="6405" max="6405" width="12.85546875" customWidth="1"/>
    <col min="6657" max="6657" width="7.85546875" customWidth="1"/>
    <col min="6658" max="6658" width="24.42578125" customWidth="1"/>
    <col min="6659" max="6659" width="16.42578125" customWidth="1"/>
    <col min="6660" max="6660" width="14.5703125" customWidth="1"/>
    <col min="6661" max="6661" width="12.85546875" customWidth="1"/>
    <col min="6913" max="6913" width="7.85546875" customWidth="1"/>
    <col min="6914" max="6914" width="24.42578125" customWidth="1"/>
    <col min="6915" max="6915" width="16.42578125" customWidth="1"/>
    <col min="6916" max="6916" width="14.5703125" customWidth="1"/>
    <col min="6917" max="6917" width="12.85546875" customWidth="1"/>
    <col min="7169" max="7169" width="7.85546875" customWidth="1"/>
    <col min="7170" max="7170" width="24.42578125" customWidth="1"/>
    <col min="7171" max="7171" width="16.42578125" customWidth="1"/>
    <col min="7172" max="7172" width="14.5703125" customWidth="1"/>
    <col min="7173" max="7173" width="12.85546875" customWidth="1"/>
    <col min="7425" max="7425" width="7.85546875" customWidth="1"/>
    <col min="7426" max="7426" width="24.42578125" customWidth="1"/>
    <col min="7427" max="7427" width="16.42578125" customWidth="1"/>
    <col min="7428" max="7428" width="14.5703125" customWidth="1"/>
    <col min="7429" max="7429" width="12.85546875" customWidth="1"/>
    <col min="7681" max="7681" width="7.85546875" customWidth="1"/>
    <col min="7682" max="7682" width="24.42578125" customWidth="1"/>
    <col min="7683" max="7683" width="16.42578125" customWidth="1"/>
    <col min="7684" max="7684" width="14.5703125" customWidth="1"/>
    <col min="7685" max="7685" width="12.85546875" customWidth="1"/>
    <col min="7937" max="7937" width="7.85546875" customWidth="1"/>
    <col min="7938" max="7938" width="24.42578125" customWidth="1"/>
    <col min="7939" max="7939" width="16.42578125" customWidth="1"/>
    <col min="7940" max="7940" width="14.5703125" customWidth="1"/>
    <col min="7941" max="7941" width="12.85546875" customWidth="1"/>
    <col min="8193" max="8193" width="7.85546875" customWidth="1"/>
    <col min="8194" max="8194" width="24.42578125" customWidth="1"/>
    <col min="8195" max="8195" width="16.42578125" customWidth="1"/>
    <col min="8196" max="8196" width="14.5703125" customWidth="1"/>
    <col min="8197" max="8197" width="12.85546875" customWidth="1"/>
    <col min="8449" max="8449" width="7.85546875" customWidth="1"/>
    <col min="8450" max="8450" width="24.42578125" customWidth="1"/>
    <col min="8451" max="8451" width="16.42578125" customWidth="1"/>
    <col min="8452" max="8452" width="14.5703125" customWidth="1"/>
    <col min="8453" max="8453" width="12.85546875" customWidth="1"/>
    <col min="8705" max="8705" width="7.85546875" customWidth="1"/>
    <col min="8706" max="8706" width="24.42578125" customWidth="1"/>
    <col min="8707" max="8707" width="16.42578125" customWidth="1"/>
    <col min="8708" max="8708" width="14.5703125" customWidth="1"/>
    <col min="8709" max="8709" width="12.85546875" customWidth="1"/>
    <col min="8961" max="8961" width="7.85546875" customWidth="1"/>
    <col min="8962" max="8962" width="24.42578125" customWidth="1"/>
    <col min="8963" max="8963" width="16.42578125" customWidth="1"/>
    <col min="8964" max="8964" width="14.5703125" customWidth="1"/>
    <col min="8965" max="8965" width="12.85546875" customWidth="1"/>
    <col min="9217" max="9217" width="7.85546875" customWidth="1"/>
    <col min="9218" max="9218" width="24.42578125" customWidth="1"/>
    <col min="9219" max="9219" width="16.42578125" customWidth="1"/>
    <col min="9220" max="9220" width="14.5703125" customWidth="1"/>
    <col min="9221" max="9221" width="12.85546875" customWidth="1"/>
    <col min="9473" max="9473" width="7.85546875" customWidth="1"/>
    <col min="9474" max="9474" width="24.42578125" customWidth="1"/>
    <col min="9475" max="9475" width="16.42578125" customWidth="1"/>
    <col min="9476" max="9476" width="14.5703125" customWidth="1"/>
    <col min="9477" max="9477" width="12.85546875" customWidth="1"/>
    <col min="9729" max="9729" width="7.85546875" customWidth="1"/>
    <col min="9730" max="9730" width="24.42578125" customWidth="1"/>
    <col min="9731" max="9731" width="16.42578125" customWidth="1"/>
    <col min="9732" max="9732" width="14.5703125" customWidth="1"/>
    <col min="9733" max="9733" width="12.85546875" customWidth="1"/>
    <col min="9985" max="9985" width="7.85546875" customWidth="1"/>
    <col min="9986" max="9986" width="24.42578125" customWidth="1"/>
    <col min="9987" max="9987" width="16.42578125" customWidth="1"/>
    <col min="9988" max="9988" width="14.5703125" customWidth="1"/>
    <col min="9989" max="9989" width="12.85546875" customWidth="1"/>
    <col min="10241" max="10241" width="7.85546875" customWidth="1"/>
    <col min="10242" max="10242" width="24.42578125" customWidth="1"/>
    <col min="10243" max="10243" width="16.42578125" customWidth="1"/>
    <col min="10244" max="10244" width="14.5703125" customWidth="1"/>
    <col min="10245" max="10245" width="12.85546875" customWidth="1"/>
    <col min="10497" max="10497" width="7.85546875" customWidth="1"/>
    <col min="10498" max="10498" width="24.42578125" customWidth="1"/>
    <col min="10499" max="10499" width="16.42578125" customWidth="1"/>
    <col min="10500" max="10500" width="14.5703125" customWidth="1"/>
    <col min="10501" max="10501" width="12.85546875" customWidth="1"/>
    <col min="10753" max="10753" width="7.85546875" customWidth="1"/>
    <col min="10754" max="10754" width="24.42578125" customWidth="1"/>
    <col min="10755" max="10755" width="16.42578125" customWidth="1"/>
    <col min="10756" max="10756" width="14.5703125" customWidth="1"/>
    <col min="10757" max="10757" width="12.85546875" customWidth="1"/>
    <col min="11009" max="11009" width="7.85546875" customWidth="1"/>
    <col min="11010" max="11010" width="24.42578125" customWidth="1"/>
    <col min="11011" max="11011" width="16.42578125" customWidth="1"/>
    <col min="11012" max="11012" width="14.5703125" customWidth="1"/>
    <col min="11013" max="11013" width="12.85546875" customWidth="1"/>
    <col min="11265" max="11265" width="7.85546875" customWidth="1"/>
    <col min="11266" max="11266" width="24.42578125" customWidth="1"/>
    <col min="11267" max="11267" width="16.42578125" customWidth="1"/>
    <col min="11268" max="11268" width="14.5703125" customWidth="1"/>
    <col min="11269" max="11269" width="12.85546875" customWidth="1"/>
    <col min="11521" max="11521" width="7.85546875" customWidth="1"/>
    <col min="11522" max="11522" width="24.42578125" customWidth="1"/>
    <col min="11523" max="11523" width="16.42578125" customWidth="1"/>
    <col min="11524" max="11524" width="14.5703125" customWidth="1"/>
    <col min="11525" max="11525" width="12.85546875" customWidth="1"/>
    <col min="11777" max="11777" width="7.85546875" customWidth="1"/>
    <col min="11778" max="11778" width="24.42578125" customWidth="1"/>
    <col min="11779" max="11779" width="16.42578125" customWidth="1"/>
    <col min="11780" max="11780" width="14.5703125" customWidth="1"/>
    <col min="11781" max="11781" width="12.85546875" customWidth="1"/>
    <col min="12033" max="12033" width="7.85546875" customWidth="1"/>
    <col min="12034" max="12034" width="24.42578125" customWidth="1"/>
    <col min="12035" max="12035" width="16.42578125" customWidth="1"/>
    <col min="12036" max="12036" width="14.5703125" customWidth="1"/>
    <col min="12037" max="12037" width="12.85546875" customWidth="1"/>
    <col min="12289" max="12289" width="7.85546875" customWidth="1"/>
    <col min="12290" max="12290" width="24.42578125" customWidth="1"/>
    <col min="12291" max="12291" width="16.42578125" customWidth="1"/>
    <col min="12292" max="12292" width="14.5703125" customWidth="1"/>
    <col min="12293" max="12293" width="12.85546875" customWidth="1"/>
    <col min="12545" max="12545" width="7.85546875" customWidth="1"/>
    <col min="12546" max="12546" width="24.42578125" customWidth="1"/>
    <col min="12547" max="12547" width="16.42578125" customWidth="1"/>
    <col min="12548" max="12548" width="14.5703125" customWidth="1"/>
    <col min="12549" max="12549" width="12.85546875" customWidth="1"/>
    <col min="12801" max="12801" width="7.85546875" customWidth="1"/>
    <col min="12802" max="12802" width="24.42578125" customWidth="1"/>
    <col min="12803" max="12803" width="16.42578125" customWidth="1"/>
    <col min="12804" max="12804" width="14.5703125" customWidth="1"/>
    <col min="12805" max="12805" width="12.85546875" customWidth="1"/>
    <col min="13057" max="13057" width="7.85546875" customWidth="1"/>
    <col min="13058" max="13058" width="24.42578125" customWidth="1"/>
    <col min="13059" max="13059" width="16.42578125" customWidth="1"/>
    <col min="13060" max="13060" width="14.5703125" customWidth="1"/>
    <col min="13061" max="13061" width="12.85546875" customWidth="1"/>
    <col min="13313" max="13313" width="7.85546875" customWidth="1"/>
    <col min="13314" max="13314" width="24.42578125" customWidth="1"/>
    <col min="13315" max="13315" width="16.42578125" customWidth="1"/>
    <col min="13316" max="13316" width="14.5703125" customWidth="1"/>
    <col min="13317" max="13317" width="12.85546875" customWidth="1"/>
    <col min="13569" max="13569" width="7.85546875" customWidth="1"/>
    <col min="13570" max="13570" width="24.42578125" customWidth="1"/>
    <col min="13571" max="13571" width="16.42578125" customWidth="1"/>
    <col min="13572" max="13572" width="14.5703125" customWidth="1"/>
    <col min="13573" max="13573" width="12.85546875" customWidth="1"/>
    <col min="13825" max="13825" width="7.85546875" customWidth="1"/>
    <col min="13826" max="13826" width="24.42578125" customWidth="1"/>
    <col min="13827" max="13827" width="16.42578125" customWidth="1"/>
    <col min="13828" max="13828" width="14.5703125" customWidth="1"/>
    <col min="13829" max="13829" width="12.85546875" customWidth="1"/>
    <col min="14081" max="14081" width="7.85546875" customWidth="1"/>
    <col min="14082" max="14082" width="24.42578125" customWidth="1"/>
    <col min="14083" max="14083" width="16.42578125" customWidth="1"/>
    <col min="14084" max="14084" width="14.5703125" customWidth="1"/>
    <col min="14085" max="14085" width="12.85546875" customWidth="1"/>
    <col min="14337" max="14337" width="7.85546875" customWidth="1"/>
    <col min="14338" max="14338" width="24.42578125" customWidth="1"/>
    <col min="14339" max="14339" width="16.42578125" customWidth="1"/>
    <col min="14340" max="14340" width="14.5703125" customWidth="1"/>
    <col min="14341" max="14341" width="12.85546875" customWidth="1"/>
    <col min="14593" max="14593" width="7.85546875" customWidth="1"/>
    <col min="14594" max="14594" width="24.42578125" customWidth="1"/>
    <col min="14595" max="14595" width="16.42578125" customWidth="1"/>
    <col min="14596" max="14596" width="14.5703125" customWidth="1"/>
    <col min="14597" max="14597" width="12.85546875" customWidth="1"/>
    <col min="14849" max="14849" width="7.85546875" customWidth="1"/>
    <col min="14850" max="14850" width="24.42578125" customWidth="1"/>
    <col min="14851" max="14851" width="16.42578125" customWidth="1"/>
    <col min="14852" max="14852" width="14.5703125" customWidth="1"/>
    <col min="14853" max="14853" width="12.85546875" customWidth="1"/>
    <col min="15105" max="15105" width="7.85546875" customWidth="1"/>
    <col min="15106" max="15106" width="24.42578125" customWidth="1"/>
    <col min="15107" max="15107" width="16.42578125" customWidth="1"/>
    <col min="15108" max="15108" width="14.5703125" customWidth="1"/>
    <col min="15109" max="15109" width="12.85546875" customWidth="1"/>
    <col min="15361" max="15361" width="7.85546875" customWidth="1"/>
    <col min="15362" max="15362" width="24.42578125" customWidth="1"/>
    <col min="15363" max="15363" width="16.42578125" customWidth="1"/>
    <col min="15364" max="15364" width="14.5703125" customWidth="1"/>
    <col min="15365" max="15365" width="12.85546875" customWidth="1"/>
    <col min="15617" max="15617" width="7.85546875" customWidth="1"/>
    <col min="15618" max="15618" width="24.42578125" customWidth="1"/>
    <col min="15619" max="15619" width="16.42578125" customWidth="1"/>
    <col min="15620" max="15620" width="14.5703125" customWidth="1"/>
    <col min="15621" max="15621" width="12.85546875" customWidth="1"/>
    <col min="15873" max="15873" width="7.85546875" customWidth="1"/>
    <col min="15874" max="15874" width="24.42578125" customWidth="1"/>
    <col min="15875" max="15875" width="16.42578125" customWidth="1"/>
    <col min="15876" max="15876" width="14.5703125" customWidth="1"/>
    <col min="15877" max="15877" width="12.85546875" customWidth="1"/>
    <col min="16129" max="16129" width="7.85546875" customWidth="1"/>
    <col min="16130" max="16130" width="24.42578125" customWidth="1"/>
    <col min="16131" max="16131" width="16.42578125" customWidth="1"/>
    <col min="16132" max="16132" width="14.5703125" customWidth="1"/>
    <col min="16133" max="16133" width="12.85546875" customWidth="1"/>
  </cols>
  <sheetData>
    <row r="1" spans="1:5">
      <c r="E1" s="64" t="s">
        <v>125</v>
      </c>
    </row>
    <row r="2" spans="1:5">
      <c r="A2" s="274" t="s">
        <v>123</v>
      </c>
      <c r="B2" s="274"/>
      <c r="C2" s="274"/>
      <c r="D2" s="274"/>
      <c r="E2" s="274"/>
    </row>
    <row r="3" spans="1:5">
      <c r="A3" s="274" t="s">
        <v>124</v>
      </c>
      <c r="B3" s="274"/>
      <c r="C3" s="274"/>
      <c r="D3" s="274"/>
      <c r="E3" s="274"/>
    </row>
    <row r="4" spans="1:5" ht="15.75" thickBot="1"/>
    <row r="5" spans="1:5" ht="31.5" customHeight="1" thickBot="1">
      <c r="A5" s="283" t="s">
        <v>28</v>
      </c>
      <c r="B5" s="285"/>
      <c r="C5" s="258" t="s">
        <v>27</v>
      </c>
      <c r="D5" s="259"/>
      <c r="E5" s="260"/>
    </row>
    <row r="6" spans="1:5" ht="15.75" thickBot="1">
      <c r="A6" s="283" t="s">
        <v>26</v>
      </c>
      <c r="B6" s="285"/>
      <c r="C6" s="280" t="s">
        <v>25</v>
      </c>
      <c r="D6" s="281"/>
      <c r="E6" s="282"/>
    </row>
    <row r="7" spans="1:5" ht="33" customHeight="1" thickBot="1">
      <c r="A7" s="283" t="s">
        <v>24</v>
      </c>
      <c r="B7" s="285"/>
      <c r="C7" s="280" t="s">
        <v>40</v>
      </c>
      <c r="D7" s="281"/>
      <c r="E7" s="282"/>
    </row>
    <row r="8" spans="1:5" ht="29.25" customHeight="1" thickBot="1">
      <c r="A8" s="258" t="s">
        <v>210</v>
      </c>
      <c r="B8" s="259"/>
      <c r="C8" s="259"/>
      <c r="D8" s="259"/>
      <c r="E8" s="260"/>
    </row>
    <row r="9" spans="1:5" ht="60.75" thickBot="1">
      <c r="A9" s="230" t="s">
        <v>126</v>
      </c>
      <c r="B9" s="417" t="s">
        <v>127</v>
      </c>
      <c r="C9" s="418"/>
      <c r="D9" s="24" t="s">
        <v>128</v>
      </c>
      <c r="E9" s="24" t="s">
        <v>44</v>
      </c>
    </row>
    <row r="10" spans="1:5" ht="15.75" thickBot="1">
      <c r="A10" s="230">
        <v>1</v>
      </c>
      <c r="B10" s="265">
        <v>2</v>
      </c>
      <c r="C10" s="267"/>
      <c r="D10" s="24">
        <v>3</v>
      </c>
      <c r="E10" s="24">
        <v>4</v>
      </c>
    </row>
    <row r="11" spans="1:5" ht="15.75" thickBot="1">
      <c r="A11" s="229">
        <v>1</v>
      </c>
      <c r="B11" s="295" t="s">
        <v>382</v>
      </c>
      <c r="C11" s="297"/>
      <c r="D11" s="116" t="s">
        <v>383</v>
      </c>
      <c r="E11" s="1"/>
    </row>
    <row r="12" spans="1:5" ht="15.75" thickBot="1">
      <c r="A12" s="229">
        <v>2</v>
      </c>
      <c r="B12" s="295" t="s">
        <v>384</v>
      </c>
      <c r="C12" s="297"/>
      <c r="D12" s="116" t="s">
        <v>383</v>
      </c>
      <c r="E12" s="1"/>
    </row>
    <row r="13" spans="1:5" ht="15.75" thickBot="1">
      <c r="A13" s="229"/>
      <c r="B13" s="295"/>
      <c r="C13" s="297"/>
      <c r="D13" s="1"/>
      <c r="E13" s="1"/>
    </row>
    <row r="14" spans="1:5">
      <c r="A14" s="231"/>
      <c r="B14" s="25"/>
      <c r="C14" s="25"/>
      <c r="D14" s="25"/>
      <c r="E14" s="25"/>
    </row>
    <row r="16" spans="1:5" ht="62.25" customHeight="1">
      <c r="A16" s="380" t="s">
        <v>129</v>
      </c>
      <c r="B16" s="380"/>
      <c r="C16" s="380"/>
      <c r="D16" s="380"/>
      <c r="E16" s="380"/>
    </row>
  </sheetData>
  <mergeCells count="15">
    <mergeCell ref="A2:E2"/>
    <mergeCell ref="A3:E3"/>
    <mergeCell ref="A5:B5"/>
    <mergeCell ref="C5:E5"/>
    <mergeCell ref="A6:B6"/>
    <mergeCell ref="C6:E6"/>
    <mergeCell ref="B12:C12"/>
    <mergeCell ref="B13:C13"/>
    <mergeCell ref="A16:E16"/>
    <mergeCell ref="A7:B7"/>
    <mergeCell ref="C7:E7"/>
    <mergeCell ref="A8:E8"/>
    <mergeCell ref="B9:C9"/>
    <mergeCell ref="B10:C10"/>
    <mergeCell ref="B11:C11"/>
  </mergeCells>
  <hyperlinks>
    <hyperlink ref="B9" location="Par678" display="Par678"/>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sheetPr>
    <tabColor rgb="FFFFFF00"/>
  </sheetPr>
  <dimension ref="A1:G17"/>
  <sheetViews>
    <sheetView topLeftCell="A7" workbookViewId="0">
      <selection activeCell="M22" sqref="M22"/>
    </sheetView>
  </sheetViews>
  <sheetFormatPr defaultRowHeight="15"/>
  <cols>
    <col min="2" max="2" width="14.28515625" customWidth="1"/>
    <col min="4" max="4" width="7.7109375" customWidth="1"/>
    <col min="5" max="5" width="16.42578125" customWidth="1"/>
    <col min="6" max="6" width="16.140625" customWidth="1"/>
    <col min="7" max="7" width="11.85546875" customWidth="1"/>
  </cols>
  <sheetData>
    <row r="1" spans="1:7">
      <c r="G1" s="64" t="s">
        <v>134</v>
      </c>
    </row>
    <row r="3" spans="1:7">
      <c r="A3" s="274" t="s">
        <v>130</v>
      </c>
      <c r="B3" s="274"/>
      <c r="C3" s="274"/>
      <c r="D3" s="274"/>
      <c r="E3" s="274"/>
      <c r="F3" s="274"/>
      <c r="G3" s="274"/>
    </row>
    <row r="4" spans="1:7">
      <c r="A4" s="274" t="s">
        <v>131</v>
      </c>
      <c r="B4" s="274"/>
      <c r="C4" s="274"/>
      <c r="D4" s="274"/>
      <c r="E4" s="274"/>
      <c r="F4" s="274"/>
      <c r="G4" s="274"/>
    </row>
    <row r="5" spans="1:7">
      <c r="A5" s="274" t="s">
        <v>132</v>
      </c>
      <c r="B5" s="274"/>
      <c r="C5" s="274"/>
      <c r="D5" s="274"/>
      <c r="E5" s="274"/>
      <c r="F5" s="274"/>
      <c r="G5" s="274"/>
    </row>
    <row r="6" spans="1:7">
      <c r="A6" s="274" t="s">
        <v>133</v>
      </c>
      <c r="B6" s="274"/>
      <c r="C6" s="274"/>
      <c r="D6" s="274"/>
      <c r="E6" s="274"/>
      <c r="F6" s="274"/>
      <c r="G6" s="274"/>
    </row>
    <row r="7" spans="1:7" ht="15.75" thickBot="1"/>
    <row r="8" spans="1:7" ht="30" customHeight="1" thickBot="1">
      <c r="A8" s="283" t="s">
        <v>28</v>
      </c>
      <c r="B8" s="284"/>
      <c r="C8" s="285"/>
      <c r="D8" s="413" t="s">
        <v>27</v>
      </c>
      <c r="E8" s="420"/>
      <c r="F8" s="420"/>
      <c r="G8" s="414"/>
    </row>
    <row r="9" spans="1:7" ht="15.75" customHeight="1" thickBot="1">
      <c r="A9" s="283" t="s">
        <v>26</v>
      </c>
      <c r="B9" s="284"/>
      <c r="C9" s="285"/>
      <c r="D9" s="280" t="s">
        <v>25</v>
      </c>
      <c r="E9" s="281"/>
      <c r="F9" s="281"/>
      <c r="G9" s="282"/>
    </row>
    <row r="10" spans="1:7" ht="30" customHeight="1" thickBot="1">
      <c r="A10" s="283" t="s">
        <v>24</v>
      </c>
      <c r="B10" s="284"/>
      <c r="C10" s="285"/>
      <c r="D10" s="280" t="s">
        <v>40</v>
      </c>
      <c r="E10" s="281"/>
      <c r="F10" s="281"/>
      <c r="G10" s="282"/>
    </row>
    <row r="11" spans="1:7" ht="48.75" customHeight="1" thickBot="1">
      <c r="A11" s="258" t="s">
        <v>361</v>
      </c>
      <c r="B11" s="259"/>
      <c r="C11" s="259"/>
      <c r="D11" s="259"/>
      <c r="E11" s="259"/>
      <c r="F11" s="259"/>
      <c r="G11" s="260"/>
    </row>
    <row r="12" spans="1:7" ht="105.75" thickBot="1">
      <c r="A12" s="27" t="s">
        <v>135</v>
      </c>
      <c r="B12" s="14" t="s">
        <v>136</v>
      </c>
      <c r="C12" s="258" t="s">
        <v>137</v>
      </c>
      <c r="D12" s="260"/>
      <c r="E12" s="14" t="s">
        <v>138</v>
      </c>
      <c r="F12" s="14" t="s">
        <v>139</v>
      </c>
      <c r="G12" s="14" t="s">
        <v>140</v>
      </c>
    </row>
    <row r="13" spans="1:7" ht="15.75" thickBot="1">
      <c r="A13" s="4">
        <v>1</v>
      </c>
      <c r="B13" s="24">
        <v>2</v>
      </c>
      <c r="C13" s="265">
        <v>3</v>
      </c>
      <c r="D13" s="267"/>
      <c r="E13" s="24">
        <v>4</v>
      </c>
      <c r="F13" s="24">
        <v>5</v>
      </c>
      <c r="G13" s="24">
        <v>6</v>
      </c>
    </row>
    <row r="14" spans="1:7" ht="75.75" thickBot="1">
      <c r="A14" s="41" t="s">
        <v>397</v>
      </c>
      <c r="B14" s="1" t="s">
        <v>407</v>
      </c>
      <c r="C14" s="419">
        <v>42738</v>
      </c>
      <c r="D14" s="297"/>
      <c r="E14" s="1" t="s">
        <v>398</v>
      </c>
      <c r="F14" s="1" t="s">
        <v>399</v>
      </c>
      <c r="G14" s="234">
        <v>42738</v>
      </c>
    </row>
    <row r="15" spans="1:7" ht="60.75" thickBot="1">
      <c r="A15" s="41" t="s">
        <v>400</v>
      </c>
      <c r="B15" s="1" t="s">
        <v>409</v>
      </c>
      <c r="C15" s="419">
        <v>42915</v>
      </c>
      <c r="D15" s="297"/>
      <c r="E15" s="1" t="s">
        <v>401</v>
      </c>
      <c r="F15" s="1" t="s">
        <v>402</v>
      </c>
      <c r="G15" s="234">
        <v>42915</v>
      </c>
    </row>
    <row r="16" spans="1:7" ht="75.75" thickBot="1">
      <c r="A16" s="41" t="s">
        <v>400</v>
      </c>
      <c r="B16" s="1" t="s">
        <v>410</v>
      </c>
      <c r="C16" s="419">
        <v>42915</v>
      </c>
      <c r="D16" s="297"/>
      <c r="E16" s="1" t="s">
        <v>403</v>
      </c>
      <c r="F16" s="1" t="s">
        <v>404</v>
      </c>
      <c r="G16" s="234">
        <v>42915</v>
      </c>
    </row>
    <row r="17" spans="1:7" ht="75.75" thickBot="1">
      <c r="A17" s="41" t="s">
        <v>405</v>
      </c>
      <c r="B17" s="1" t="s">
        <v>411</v>
      </c>
      <c r="C17" s="419">
        <v>42920</v>
      </c>
      <c r="D17" s="297"/>
      <c r="E17" s="1" t="s">
        <v>406</v>
      </c>
      <c r="F17" s="1" t="s">
        <v>404</v>
      </c>
      <c r="G17" s="234">
        <v>42920</v>
      </c>
    </row>
  </sheetData>
  <mergeCells count="17">
    <mergeCell ref="A3:G3"/>
    <mergeCell ref="A4:G4"/>
    <mergeCell ref="A5:G5"/>
    <mergeCell ref="A6:G6"/>
    <mergeCell ref="A11:G11"/>
    <mergeCell ref="A8:C8"/>
    <mergeCell ref="A9:C9"/>
    <mergeCell ref="A10:C10"/>
    <mergeCell ref="D8:G8"/>
    <mergeCell ref="D9:G9"/>
    <mergeCell ref="D10:G10"/>
    <mergeCell ref="C15:D15"/>
    <mergeCell ref="C16:D16"/>
    <mergeCell ref="C17:D17"/>
    <mergeCell ref="C12:D12"/>
    <mergeCell ref="C13:D13"/>
    <mergeCell ref="C14:D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FF00"/>
  </sheetPr>
  <dimension ref="A1:F17"/>
  <sheetViews>
    <sheetView workbookViewId="0">
      <selection activeCell="L30" sqref="L30"/>
    </sheetView>
  </sheetViews>
  <sheetFormatPr defaultRowHeight="15"/>
  <cols>
    <col min="1" max="1" width="16.28515625" customWidth="1"/>
    <col min="2" max="2" width="11.7109375" customWidth="1"/>
    <col min="4" max="4" width="4.5703125" customWidth="1"/>
    <col min="5" max="6" width="11.7109375" customWidth="1"/>
  </cols>
  <sheetData>
    <row r="1" spans="1:6">
      <c r="F1" t="s">
        <v>371</v>
      </c>
    </row>
    <row r="3" spans="1:6">
      <c r="A3" s="358" t="s">
        <v>370</v>
      </c>
      <c r="B3" s="358"/>
      <c r="C3" s="358"/>
      <c r="D3" s="358"/>
      <c r="E3" s="358"/>
      <c r="F3" s="358"/>
    </row>
    <row r="4" spans="1:6">
      <c r="A4" s="358" t="s">
        <v>369</v>
      </c>
      <c r="B4" s="358"/>
      <c r="C4" s="358"/>
      <c r="D4" s="358"/>
      <c r="E4" s="358"/>
      <c r="F4" s="358"/>
    </row>
    <row r="5" spans="1:6" ht="15.75" thickBot="1"/>
    <row r="6" spans="1:6" ht="30" customHeight="1" thickBot="1">
      <c r="A6" s="295" t="s">
        <v>28</v>
      </c>
      <c r="B6" s="296"/>
      <c r="C6" s="297"/>
      <c r="D6" s="258" t="s">
        <v>27</v>
      </c>
      <c r="E6" s="259"/>
      <c r="F6" s="260"/>
    </row>
    <row r="7" spans="1:6" ht="15.75" thickBot="1">
      <c r="A7" s="295" t="s">
        <v>26</v>
      </c>
      <c r="B7" s="296"/>
      <c r="C7" s="297"/>
      <c r="D7" s="280" t="s">
        <v>25</v>
      </c>
      <c r="E7" s="281"/>
      <c r="F7" s="282"/>
    </row>
    <row r="8" spans="1:6" ht="30" customHeight="1" thickBot="1">
      <c r="A8" s="295" t="s">
        <v>24</v>
      </c>
      <c r="B8" s="296"/>
      <c r="C8" s="297"/>
      <c r="D8" s="280" t="s">
        <v>40</v>
      </c>
      <c r="E8" s="281"/>
      <c r="F8" s="282"/>
    </row>
    <row r="9" spans="1:6" ht="30" customHeight="1" thickBot="1">
      <c r="A9" s="258" t="s">
        <v>372</v>
      </c>
      <c r="B9" s="259"/>
      <c r="C9" s="259"/>
      <c r="D9" s="259"/>
      <c r="E9" s="259"/>
      <c r="F9" s="260"/>
    </row>
    <row r="10" spans="1:6" ht="15.75" thickBot="1">
      <c r="A10" s="265" t="s">
        <v>362</v>
      </c>
      <c r="B10" s="266"/>
      <c r="C10" s="266"/>
      <c r="D10" s="266"/>
      <c r="E10" s="266"/>
      <c r="F10" s="267"/>
    </row>
    <row r="11" spans="1:6" ht="15.75" thickBot="1">
      <c r="A11" s="318" t="s">
        <v>363</v>
      </c>
      <c r="B11" s="265" t="s">
        <v>364</v>
      </c>
      <c r="C11" s="266"/>
      <c r="D11" s="266"/>
      <c r="E11" s="266"/>
      <c r="F11" s="267"/>
    </row>
    <row r="12" spans="1:6" ht="15.75" thickBot="1">
      <c r="A12" s="319"/>
      <c r="B12" s="24" t="s">
        <v>365</v>
      </c>
      <c r="C12" s="265" t="s">
        <v>366</v>
      </c>
      <c r="D12" s="267"/>
      <c r="E12" s="24" t="s">
        <v>367</v>
      </c>
      <c r="F12" s="24" t="s">
        <v>368</v>
      </c>
    </row>
    <row r="13" spans="1:6" ht="15.75" thickBot="1">
      <c r="A13" s="224">
        <v>1</v>
      </c>
      <c r="B13" s="24">
        <v>2</v>
      </c>
      <c r="C13" s="265">
        <v>3</v>
      </c>
      <c r="D13" s="267"/>
      <c r="E13" s="24">
        <v>4</v>
      </c>
      <c r="F13" s="24">
        <v>5</v>
      </c>
    </row>
    <row r="14" spans="1:6" ht="30.75" thickBot="1">
      <c r="A14" s="41" t="s">
        <v>408</v>
      </c>
      <c r="B14" s="1">
        <f>ROUND(0.471*0.5*1000,3)</f>
        <v>235.5</v>
      </c>
      <c r="C14" s="295"/>
      <c r="D14" s="297"/>
      <c r="E14" s="1"/>
      <c r="F14" s="1"/>
    </row>
    <row r="15" spans="1:6" ht="30.75" thickBot="1">
      <c r="A15" s="1" t="s">
        <v>409</v>
      </c>
      <c r="B15" s="1"/>
      <c r="C15" s="295">
        <f>ROUND(0.209*0.5*1000,3)</f>
        <v>104.5</v>
      </c>
      <c r="D15" s="297"/>
      <c r="E15" s="1"/>
      <c r="F15" s="1"/>
    </row>
    <row r="16" spans="1:6" ht="30.75" thickBot="1">
      <c r="A16" s="1" t="s">
        <v>410</v>
      </c>
      <c r="B16" s="1"/>
      <c r="C16" s="421">
        <f>ROUND(0.098*0.6667*1000,3)</f>
        <v>65.337000000000003</v>
      </c>
      <c r="D16" s="422"/>
      <c r="E16" s="1"/>
      <c r="F16" s="1"/>
    </row>
    <row r="17" spans="1:6" ht="30.75" thickBot="1">
      <c r="A17" s="1" t="s">
        <v>411</v>
      </c>
      <c r="B17" s="1"/>
      <c r="C17" s="295"/>
      <c r="D17" s="297"/>
      <c r="E17" s="1">
        <f>ROUND(0.179*8*1000,3)</f>
        <v>1432</v>
      </c>
      <c r="F17" s="1"/>
    </row>
  </sheetData>
  <mergeCells count="18">
    <mergeCell ref="C15:D15"/>
    <mergeCell ref="C16:D16"/>
    <mergeCell ref="C17:D17"/>
    <mergeCell ref="C14:D14"/>
    <mergeCell ref="C13:D13"/>
    <mergeCell ref="A3:F3"/>
    <mergeCell ref="A4:F4"/>
    <mergeCell ref="A9:F9"/>
    <mergeCell ref="A10:F10"/>
    <mergeCell ref="A11:A12"/>
    <mergeCell ref="B11:F11"/>
    <mergeCell ref="C12:D12"/>
    <mergeCell ref="A6:C6"/>
    <mergeCell ref="D6:F6"/>
    <mergeCell ref="A7:C7"/>
    <mergeCell ref="D7:F7"/>
    <mergeCell ref="A8:C8"/>
    <mergeCell ref="D8:F8"/>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2:I9"/>
  <sheetViews>
    <sheetView workbookViewId="0">
      <selection activeCell="N30" sqref="N30"/>
    </sheetView>
  </sheetViews>
  <sheetFormatPr defaultRowHeight="15"/>
  <sheetData>
    <row r="2" spans="1:9">
      <c r="F2" s="226" t="s">
        <v>377</v>
      </c>
    </row>
    <row r="4" spans="1:9">
      <c r="A4" s="358" t="s">
        <v>376</v>
      </c>
      <c r="B4" s="358"/>
      <c r="C4" s="358"/>
      <c r="D4" s="358"/>
      <c r="E4" s="358"/>
      <c r="F4" s="358"/>
    </row>
    <row r="5" spans="1:9">
      <c r="A5" s="358" t="s">
        <v>373</v>
      </c>
      <c r="B5" s="358"/>
      <c r="C5" s="358"/>
      <c r="D5" s="358"/>
      <c r="E5" s="358"/>
      <c r="F5" s="358"/>
    </row>
    <row r="6" spans="1:9">
      <c r="A6" s="358" t="s">
        <v>374</v>
      </c>
      <c r="B6" s="358"/>
      <c r="C6" s="358"/>
      <c r="D6" s="358"/>
      <c r="E6" s="358"/>
      <c r="F6" s="358"/>
    </row>
    <row r="7" spans="1:9">
      <c r="A7" s="358" t="s">
        <v>375</v>
      </c>
      <c r="B7" s="358"/>
      <c r="C7" s="358"/>
      <c r="D7" s="358"/>
      <c r="E7" s="358"/>
      <c r="F7" s="358"/>
    </row>
    <row r="9" spans="1:9" ht="15.75">
      <c r="A9" s="228" t="s">
        <v>381</v>
      </c>
      <c r="B9" s="227"/>
      <c r="C9" s="227"/>
      <c r="D9" s="227"/>
      <c r="E9" s="227"/>
      <c r="F9" s="227"/>
      <c r="G9" s="227"/>
      <c r="H9" s="227"/>
      <c r="I9" s="227"/>
    </row>
  </sheetData>
  <mergeCells count="4">
    <mergeCell ref="A4:F4"/>
    <mergeCell ref="A5:F5"/>
    <mergeCell ref="A6:F6"/>
    <mergeCell ref="A7:F7"/>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4"/>
  <sheetViews>
    <sheetView tabSelected="1" workbookViewId="0">
      <selection activeCell="E1" sqref="E1"/>
    </sheetView>
  </sheetViews>
  <sheetFormatPr defaultRowHeight="15"/>
  <cols>
    <col min="1" max="1" width="14.42578125" customWidth="1"/>
    <col min="2" max="2" width="21.140625" customWidth="1"/>
    <col min="3" max="3" width="10.42578125" customWidth="1"/>
    <col min="4" max="4" width="14.7109375" customWidth="1"/>
    <col min="5" max="5" width="26" customWidth="1"/>
    <col min="257" max="257" width="14.42578125" customWidth="1"/>
    <col min="258" max="258" width="21.140625" customWidth="1"/>
    <col min="259" max="259" width="10.42578125" customWidth="1"/>
    <col min="260" max="260" width="14.7109375" customWidth="1"/>
    <col min="261" max="261" width="26" customWidth="1"/>
    <col min="513" max="513" width="14.42578125" customWidth="1"/>
    <col min="514" max="514" width="21.140625" customWidth="1"/>
    <col min="515" max="515" width="10.42578125" customWidth="1"/>
    <col min="516" max="516" width="14.7109375" customWidth="1"/>
    <col min="517" max="517" width="26" customWidth="1"/>
    <col min="769" max="769" width="14.42578125" customWidth="1"/>
    <col min="770" max="770" width="21.140625" customWidth="1"/>
    <col min="771" max="771" width="10.42578125" customWidth="1"/>
    <col min="772" max="772" width="14.7109375" customWidth="1"/>
    <col min="773" max="773" width="26" customWidth="1"/>
    <col min="1025" max="1025" width="14.42578125" customWidth="1"/>
    <col min="1026" max="1026" width="21.140625" customWidth="1"/>
    <col min="1027" max="1027" width="10.42578125" customWidth="1"/>
    <col min="1028" max="1028" width="14.7109375" customWidth="1"/>
    <col min="1029" max="1029" width="26" customWidth="1"/>
    <col min="1281" max="1281" width="14.42578125" customWidth="1"/>
    <col min="1282" max="1282" width="21.140625" customWidth="1"/>
    <col min="1283" max="1283" width="10.42578125" customWidth="1"/>
    <col min="1284" max="1284" width="14.7109375" customWidth="1"/>
    <col min="1285" max="1285" width="26" customWidth="1"/>
    <col min="1537" max="1537" width="14.42578125" customWidth="1"/>
    <col min="1538" max="1538" width="21.140625" customWidth="1"/>
    <col min="1539" max="1539" width="10.42578125" customWidth="1"/>
    <col min="1540" max="1540" width="14.7109375" customWidth="1"/>
    <col min="1541" max="1541" width="26" customWidth="1"/>
    <col min="1793" max="1793" width="14.42578125" customWidth="1"/>
    <col min="1794" max="1794" width="21.140625" customWidth="1"/>
    <col min="1795" max="1795" width="10.42578125" customWidth="1"/>
    <col min="1796" max="1796" width="14.7109375" customWidth="1"/>
    <col min="1797" max="1797" width="26" customWidth="1"/>
    <col min="2049" max="2049" width="14.42578125" customWidth="1"/>
    <col min="2050" max="2050" width="21.140625" customWidth="1"/>
    <col min="2051" max="2051" width="10.42578125" customWidth="1"/>
    <col min="2052" max="2052" width="14.7109375" customWidth="1"/>
    <col min="2053" max="2053" width="26" customWidth="1"/>
    <col min="2305" max="2305" width="14.42578125" customWidth="1"/>
    <col min="2306" max="2306" width="21.140625" customWidth="1"/>
    <col min="2307" max="2307" width="10.42578125" customWidth="1"/>
    <col min="2308" max="2308" width="14.7109375" customWidth="1"/>
    <col min="2309" max="2309" width="26" customWidth="1"/>
    <col min="2561" max="2561" width="14.42578125" customWidth="1"/>
    <col min="2562" max="2562" width="21.140625" customWidth="1"/>
    <col min="2563" max="2563" width="10.42578125" customWidth="1"/>
    <col min="2564" max="2564" width="14.7109375" customWidth="1"/>
    <col min="2565" max="2565" width="26" customWidth="1"/>
    <col min="2817" max="2817" width="14.42578125" customWidth="1"/>
    <col min="2818" max="2818" width="21.140625" customWidth="1"/>
    <col min="2819" max="2819" width="10.42578125" customWidth="1"/>
    <col min="2820" max="2820" width="14.7109375" customWidth="1"/>
    <col min="2821" max="2821" width="26" customWidth="1"/>
    <col min="3073" max="3073" width="14.42578125" customWidth="1"/>
    <col min="3074" max="3074" width="21.140625" customWidth="1"/>
    <col min="3075" max="3075" width="10.42578125" customWidth="1"/>
    <col min="3076" max="3076" width="14.7109375" customWidth="1"/>
    <col min="3077" max="3077" width="26" customWidth="1"/>
    <col min="3329" max="3329" width="14.42578125" customWidth="1"/>
    <col min="3330" max="3330" width="21.140625" customWidth="1"/>
    <col min="3331" max="3331" width="10.42578125" customWidth="1"/>
    <col min="3332" max="3332" width="14.7109375" customWidth="1"/>
    <col min="3333" max="3333" width="26" customWidth="1"/>
    <col min="3585" max="3585" width="14.42578125" customWidth="1"/>
    <col min="3586" max="3586" width="21.140625" customWidth="1"/>
    <col min="3587" max="3587" width="10.42578125" customWidth="1"/>
    <col min="3588" max="3588" width="14.7109375" customWidth="1"/>
    <col min="3589" max="3589" width="26" customWidth="1"/>
    <col min="3841" max="3841" width="14.42578125" customWidth="1"/>
    <col min="3842" max="3842" width="21.140625" customWidth="1"/>
    <col min="3843" max="3843" width="10.42578125" customWidth="1"/>
    <col min="3844" max="3844" width="14.7109375" customWidth="1"/>
    <col min="3845" max="3845" width="26" customWidth="1"/>
    <col min="4097" max="4097" width="14.42578125" customWidth="1"/>
    <col min="4098" max="4098" width="21.140625" customWidth="1"/>
    <col min="4099" max="4099" width="10.42578125" customWidth="1"/>
    <col min="4100" max="4100" width="14.7109375" customWidth="1"/>
    <col min="4101" max="4101" width="26" customWidth="1"/>
    <col min="4353" max="4353" width="14.42578125" customWidth="1"/>
    <col min="4354" max="4354" width="21.140625" customWidth="1"/>
    <col min="4355" max="4355" width="10.42578125" customWidth="1"/>
    <col min="4356" max="4356" width="14.7109375" customWidth="1"/>
    <col min="4357" max="4357" width="26" customWidth="1"/>
    <col min="4609" max="4609" width="14.42578125" customWidth="1"/>
    <col min="4610" max="4610" width="21.140625" customWidth="1"/>
    <col min="4611" max="4611" width="10.42578125" customWidth="1"/>
    <col min="4612" max="4612" width="14.7109375" customWidth="1"/>
    <col min="4613" max="4613" width="26" customWidth="1"/>
    <col min="4865" max="4865" width="14.42578125" customWidth="1"/>
    <col min="4866" max="4866" width="21.140625" customWidth="1"/>
    <col min="4867" max="4867" width="10.42578125" customWidth="1"/>
    <col min="4868" max="4868" width="14.7109375" customWidth="1"/>
    <col min="4869" max="4869" width="26" customWidth="1"/>
    <col min="5121" max="5121" width="14.42578125" customWidth="1"/>
    <col min="5122" max="5122" width="21.140625" customWidth="1"/>
    <col min="5123" max="5123" width="10.42578125" customWidth="1"/>
    <col min="5124" max="5124" width="14.7109375" customWidth="1"/>
    <col min="5125" max="5125" width="26" customWidth="1"/>
    <col min="5377" max="5377" width="14.42578125" customWidth="1"/>
    <col min="5378" max="5378" width="21.140625" customWidth="1"/>
    <col min="5379" max="5379" width="10.42578125" customWidth="1"/>
    <col min="5380" max="5380" width="14.7109375" customWidth="1"/>
    <col min="5381" max="5381" width="26" customWidth="1"/>
    <col min="5633" max="5633" width="14.42578125" customWidth="1"/>
    <col min="5634" max="5634" width="21.140625" customWidth="1"/>
    <col min="5635" max="5635" width="10.42578125" customWidth="1"/>
    <col min="5636" max="5636" width="14.7109375" customWidth="1"/>
    <col min="5637" max="5637" width="26" customWidth="1"/>
    <col min="5889" max="5889" width="14.42578125" customWidth="1"/>
    <col min="5890" max="5890" width="21.140625" customWidth="1"/>
    <col min="5891" max="5891" width="10.42578125" customWidth="1"/>
    <col min="5892" max="5892" width="14.7109375" customWidth="1"/>
    <col min="5893" max="5893" width="26" customWidth="1"/>
    <col min="6145" max="6145" width="14.42578125" customWidth="1"/>
    <col min="6146" max="6146" width="21.140625" customWidth="1"/>
    <col min="6147" max="6147" width="10.42578125" customWidth="1"/>
    <col min="6148" max="6148" width="14.7109375" customWidth="1"/>
    <col min="6149" max="6149" width="26" customWidth="1"/>
    <col min="6401" max="6401" width="14.42578125" customWidth="1"/>
    <col min="6402" max="6402" width="21.140625" customWidth="1"/>
    <col min="6403" max="6403" width="10.42578125" customWidth="1"/>
    <col min="6404" max="6404" width="14.7109375" customWidth="1"/>
    <col min="6405" max="6405" width="26" customWidth="1"/>
    <col min="6657" max="6657" width="14.42578125" customWidth="1"/>
    <col min="6658" max="6658" width="21.140625" customWidth="1"/>
    <col min="6659" max="6659" width="10.42578125" customWidth="1"/>
    <col min="6660" max="6660" width="14.7109375" customWidth="1"/>
    <col min="6661" max="6661" width="26" customWidth="1"/>
    <col min="6913" max="6913" width="14.42578125" customWidth="1"/>
    <col min="6914" max="6914" width="21.140625" customWidth="1"/>
    <col min="6915" max="6915" width="10.42578125" customWidth="1"/>
    <col min="6916" max="6916" width="14.7109375" customWidth="1"/>
    <col min="6917" max="6917" width="26" customWidth="1"/>
    <col min="7169" max="7169" width="14.42578125" customWidth="1"/>
    <col min="7170" max="7170" width="21.140625" customWidth="1"/>
    <col min="7171" max="7171" width="10.42578125" customWidth="1"/>
    <col min="7172" max="7172" width="14.7109375" customWidth="1"/>
    <col min="7173" max="7173" width="26" customWidth="1"/>
    <col min="7425" max="7425" width="14.42578125" customWidth="1"/>
    <col min="7426" max="7426" width="21.140625" customWidth="1"/>
    <col min="7427" max="7427" width="10.42578125" customWidth="1"/>
    <col min="7428" max="7428" width="14.7109375" customWidth="1"/>
    <col min="7429" max="7429" width="26" customWidth="1"/>
    <col min="7681" max="7681" width="14.42578125" customWidth="1"/>
    <col min="7682" max="7682" width="21.140625" customWidth="1"/>
    <col min="7683" max="7683" width="10.42578125" customWidth="1"/>
    <col min="7684" max="7684" width="14.7109375" customWidth="1"/>
    <col min="7685" max="7685" width="26" customWidth="1"/>
    <col min="7937" max="7937" width="14.42578125" customWidth="1"/>
    <col min="7938" max="7938" width="21.140625" customWidth="1"/>
    <col min="7939" max="7939" width="10.42578125" customWidth="1"/>
    <col min="7940" max="7940" width="14.7109375" customWidth="1"/>
    <col min="7941" max="7941" width="26" customWidth="1"/>
    <col min="8193" max="8193" width="14.42578125" customWidth="1"/>
    <col min="8194" max="8194" width="21.140625" customWidth="1"/>
    <col min="8195" max="8195" width="10.42578125" customWidth="1"/>
    <col min="8196" max="8196" width="14.7109375" customWidth="1"/>
    <col min="8197" max="8197" width="26" customWidth="1"/>
    <col min="8449" max="8449" width="14.42578125" customWidth="1"/>
    <col min="8450" max="8450" width="21.140625" customWidth="1"/>
    <col min="8451" max="8451" width="10.42578125" customWidth="1"/>
    <col min="8452" max="8452" width="14.7109375" customWidth="1"/>
    <col min="8453" max="8453" width="26" customWidth="1"/>
    <col min="8705" max="8705" width="14.42578125" customWidth="1"/>
    <col min="8706" max="8706" width="21.140625" customWidth="1"/>
    <col min="8707" max="8707" width="10.42578125" customWidth="1"/>
    <col min="8708" max="8708" width="14.7109375" customWidth="1"/>
    <col min="8709" max="8709" width="26" customWidth="1"/>
    <col min="8961" max="8961" width="14.42578125" customWidth="1"/>
    <col min="8962" max="8962" width="21.140625" customWidth="1"/>
    <col min="8963" max="8963" width="10.42578125" customWidth="1"/>
    <col min="8964" max="8964" width="14.7109375" customWidth="1"/>
    <col min="8965" max="8965" width="26" customWidth="1"/>
    <col min="9217" max="9217" width="14.42578125" customWidth="1"/>
    <col min="9218" max="9218" width="21.140625" customWidth="1"/>
    <col min="9219" max="9219" width="10.42578125" customWidth="1"/>
    <col min="9220" max="9220" width="14.7109375" customWidth="1"/>
    <col min="9221" max="9221" width="26" customWidth="1"/>
    <col min="9473" max="9473" width="14.42578125" customWidth="1"/>
    <col min="9474" max="9474" width="21.140625" customWidth="1"/>
    <col min="9475" max="9475" width="10.42578125" customWidth="1"/>
    <col min="9476" max="9476" width="14.7109375" customWidth="1"/>
    <col min="9477" max="9477" width="26" customWidth="1"/>
    <col min="9729" max="9729" width="14.42578125" customWidth="1"/>
    <col min="9730" max="9730" width="21.140625" customWidth="1"/>
    <col min="9731" max="9731" width="10.42578125" customWidth="1"/>
    <col min="9732" max="9732" width="14.7109375" customWidth="1"/>
    <col min="9733" max="9733" width="26" customWidth="1"/>
    <col min="9985" max="9985" width="14.42578125" customWidth="1"/>
    <col min="9986" max="9986" width="21.140625" customWidth="1"/>
    <col min="9987" max="9987" width="10.42578125" customWidth="1"/>
    <col min="9988" max="9988" width="14.7109375" customWidth="1"/>
    <col min="9989" max="9989" width="26" customWidth="1"/>
    <col min="10241" max="10241" width="14.42578125" customWidth="1"/>
    <col min="10242" max="10242" width="21.140625" customWidth="1"/>
    <col min="10243" max="10243" width="10.42578125" customWidth="1"/>
    <col min="10244" max="10244" width="14.7109375" customWidth="1"/>
    <col min="10245" max="10245" width="26" customWidth="1"/>
    <col min="10497" max="10497" width="14.42578125" customWidth="1"/>
    <col min="10498" max="10498" width="21.140625" customWidth="1"/>
    <col min="10499" max="10499" width="10.42578125" customWidth="1"/>
    <col min="10500" max="10500" width="14.7109375" customWidth="1"/>
    <col min="10501" max="10501" width="26" customWidth="1"/>
    <col min="10753" max="10753" width="14.42578125" customWidth="1"/>
    <col min="10754" max="10754" width="21.140625" customWidth="1"/>
    <col min="10755" max="10755" width="10.42578125" customWidth="1"/>
    <col min="10756" max="10756" width="14.7109375" customWidth="1"/>
    <col min="10757" max="10757" width="26" customWidth="1"/>
    <col min="11009" max="11009" width="14.42578125" customWidth="1"/>
    <col min="11010" max="11010" width="21.140625" customWidth="1"/>
    <col min="11011" max="11011" width="10.42578125" customWidth="1"/>
    <col min="11012" max="11012" width="14.7109375" customWidth="1"/>
    <col min="11013" max="11013" width="26" customWidth="1"/>
    <col min="11265" max="11265" width="14.42578125" customWidth="1"/>
    <col min="11266" max="11266" width="21.140625" customWidth="1"/>
    <col min="11267" max="11267" width="10.42578125" customWidth="1"/>
    <col min="11268" max="11268" width="14.7109375" customWidth="1"/>
    <col min="11269" max="11269" width="26" customWidth="1"/>
    <col min="11521" max="11521" width="14.42578125" customWidth="1"/>
    <col min="11522" max="11522" width="21.140625" customWidth="1"/>
    <col min="11523" max="11523" width="10.42578125" customWidth="1"/>
    <col min="11524" max="11524" width="14.7109375" customWidth="1"/>
    <col min="11525" max="11525" width="26" customWidth="1"/>
    <col min="11777" max="11777" width="14.42578125" customWidth="1"/>
    <col min="11778" max="11778" width="21.140625" customWidth="1"/>
    <col min="11779" max="11779" width="10.42578125" customWidth="1"/>
    <col min="11780" max="11780" width="14.7109375" customWidth="1"/>
    <col min="11781" max="11781" width="26" customWidth="1"/>
    <col min="12033" max="12033" width="14.42578125" customWidth="1"/>
    <col min="12034" max="12034" width="21.140625" customWidth="1"/>
    <col min="12035" max="12035" width="10.42578125" customWidth="1"/>
    <col min="12036" max="12036" width="14.7109375" customWidth="1"/>
    <col min="12037" max="12037" width="26" customWidth="1"/>
    <col min="12289" max="12289" width="14.42578125" customWidth="1"/>
    <col min="12290" max="12290" width="21.140625" customWidth="1"/>
    <col min="12291" max="12291" width="10.42578125" customWidth="1"/>
    <col min="12292" max="12292" width="14.7109375" customWidth="1"/>
    <col min="12293" max="12293" width="26" customWidth="1"/>
    <col min="12545" max="12545" width="14.42578125" customWidth="1"/>
    <col min="12546" max="12546" width="21.140625" customWidth="1"/>
    <col min="12547" max="12547" width="10.42578125" customWidth="1"/>
    <col min="12548" max="12548" width="14.7109375" customWidth="1"/>
    <col min="12549" max="12549" width="26" customWidth="1"/>
    <col min="12801" max="12801" width="14.42578125" customWidth="1"/>
    <col min="12802" max="12802" width="21.140625" customWidth="1"/>
    <col min="12803" max="12803" width="10.42578125" customWidth="1"/>
    <col min="12804" max="12804" width="14.7109375" customWidth="1"/>
    <col min="12805" max="12805" width="26" customWidth="1"/>
    <col min="13057" max="13057" width="14.42578125" customWidth="1"/>
    <col min="13058" max="13058" width="21.140625" customWidth="1"/>
    <col min="13059" max="13059" width="10.42578125" customWidth="1"/>
    <col min="13060" max="13060" width="14.7109375" customWidth="1"/>
    <col min="13061" max="13061" width="26" customWidth="1"/>
    <col min="13313" max="13313" width="14.42578125" customWidth="1"/>
    <col min="13314" max="13314" width="21.140625" customWidth="1"/>
    <col min="13315" max="13315" width="10.42578125" customWidth="1"/>
    <col min="13316" max="13316" width="14.7109375" customWidth="1"/>
    <col min="13317" max="13317" width="26" customWidth="1"/>
    <col min="13569" max="13569" width="14.42578125" customWidth="1"/>
    <col min="13570" max="13570" width="21.140625" customWidth="1"/>
    <col min="13571" max="13571" width="10.42578125" customWidth="1"/>
    <col min="13572" max="13572" width="14.7109375" customWidth="1"/>
    <col min="13573" max="13573" width="26" customWidth="1"/>
    <col min="13825" max="13825" width="14.42578125" customWidth="1"/>
    <col min="13826" max="13826" width="21.140625" customWidth="1"/>
    <col min="13827" max="13827" width="10.42578125" customWidth="1"/>
    <col min="13828" max="13828" width="14.7109375" customWidth="1"/>
    <col min="13829" max="13829" width="26" customWidth="1"/>
    <col min="14081" max="14081" width="14.42578125" customWidth="1"/>
    <col min="14082" max="14082" width="21.140625" customWidth="1"/>
    <col min="14083" max="14083" width="10.42578125" customWidth="1"/>
    <col min="14084" max="14084" width="14.7109375" customWidth="1"/>
    <col min="14085" max="14085" width="26" customWidth="1"/>
    <col min="14337" max="14337" width="14.42578125" customWidth="1"/>
    <col min="14338" max="14338" width="21.140625" customWidth="1"/>
    <col min="14339" max="14339" width="10.42578125" customWidth="1"/>
    <col min="14340" max="14340" width="14.7109375" customWidth="1"/>
    <col min="14341" max="14341" width="26" customWidth="1"/>
    <col min="14593" max="14593" width="14.42578125" customWidth="1"/>
    <col min="14594" max="14594" width="21.140625" customWidth="1"/>
    <col min="14595" max="14595" width="10.42578125" customWidth="1"/>
    <col min="14596" max="14596" width="14.7109375" customWidth="1"/>
    <col min="14597" max="14597" width="26" customWidth="1"/>
    <col min="14849" max="14849" width="14.42578125" customWidth="1"/>
    <col min="14850" max="14850" width="21.140625" customWidth="1"/>
    <col min="14851" max="14851" width="10.42578125" customWidth="1"/>
    <col min="14852" max="14852" width="14.7109375" customWidth="1"/>
    <col min="14853" max="14853" width="26" customWidth="1"/>
    <col min="15105" max="15105" width="14.42578125" customWidth="1"/>
    <col min="15106" max="15106" width="21.140625" customWidth="1"/>
    <col min="15107" max="15107" width="10.42578125" customWidth="1"/>
    <col min="15108" max="15108" width="14.7109375" customWidth="1"/>
    <col min="15109" max="15109" width="26" customWidth="1"/>
    <col min="15361" max="15361" width="14.42578125" customWidth="1"/>
    <col min="15362" max="15362" width="21.140625" customWidth="1"/>
    <col min="15363" max="15363" width="10.42578125" customWidth="1"/>
    <col min="15364" max="15364" width="14.7109375" customWidth="1"/>
    <col min="15365" max="15365" width="26" customWidth="1"/>
    <col min="15617" max="15617" width="14.42578125" customWidth="1"/>
    <col min="15618" max="15618" width="21.140625" customWidth="1"/>
    <col min="15619" max="15619" width="10.42578125" customWidth="1"/>
    <col min="15620" max="15620" width="14.7109375" customWidth="1"/>
    <col min="15621" max="15621" width="26" customWidth="1"/>
    <col min="15873" max="15873" width="14.42578125" customWidth="1"/>
    <col min="15874" max="15874" width="21.140625" customWidth="1"/>
    <col min="15875" max="15875" width="10.42578125" customWidth="1"/>
    <col min="15876" max="15876" width="14.7109375" customWidth="1"/>
    <col min="15877" max="15877" width="26" customWidth="1"/>
    <col min="16129" max="16129" width="14.42578125" customWidth="1"/>
    <col min="16130" max="16130" width="21.140625" customWidth="1"/>
    <col min="16131" max="16131" width="10.42578125" customWidth="1"/>
    <col min="16132" max="16132" width="14.7109375" customWidth="1"/>
    <col min="16133" max="16133" width="26" customWidth="1"/>
  </cols>
  <sheetData>
    <row r="1" spans="1:7">
      <c r="E1" s="241" t="s">
        <v>380</v>
      </c>
    </row>
    <row r="3" spans="1:7">
      <c r="A3" s="358" t="s">
        <v>376</v>
      </c>
      <c r="B3" s="358"/>
      <c r="C3" s="358"/>
      <c r="D3" s="358"/>
      <c r="E3" s="358"/>
    </row>
    <row r="4" spans="1:7">
      <c r="A4" s="358" t="s">
        <v>373</v>
      </c>
      <c r="B4" s="358"/>
      <c r="C4" s="358"/>
      <c r="D4" s="358"/>
      <c r="E4" s="358"/>
    </row>
    <row r="5" spans="1:7">
      <c r="A5" s="358" t="s">
        <v>378</v>
      </c>
      <c r="B5" s="358"/>
      <c r="C5" s="358"/>
      <c r="D5" s="358"/>
      <c r="E5" s="358"/>
    </row>
    <row r="6" spans="1:7">
      <c r="A6" s="358" t="s">
        <v>379</v>
      </c>
      <c r="B6" s="358"/>
      <c r="C6" s="358"/>
      <c r="D6" s="358"/>
      <c r="E6" s="358"/>
    </row>
    <row r="7" spans="1:7" ht="15.75" thickBot="1"/>
    <row r="8" spans="1:7" ht="15.75" customHeight="1" thickBot="1">
      <c r="A8" s="283" t="s">
        <v>28</v>
      </c>
      <c r="B8" s="284"/>
      <c r="C8" s="285"/>
      <c r="D8" s="413" t="s">
        <v>27</v>
      </c>
      <c r="E8" s="414"/>
      <c r="F8" s="232"/>
      <c r="G8" s="232"/>
    </row>
    <row r="9" spans="1:7" ht="15.75" customHeight="1" thickBot="1">
      <c r="A9" s="283" t="s">
        <v>26</v>
      </c>
      <c r="B9" s="284"/>
      <c r="C9" s="285"/>
      <c r="D9" s="280" t="s">
        <v>25</v>
      </c>
      <c r="E9" s="282"/>
    </row>
    <row r="10" spans="1:7" ht="15.75" customHeight="1" thickBot="1">
      <c r="A10" s="283" t="s">
        <v>24</v>
      </c>
      <c r="B10" s="284"/>
      <c r="C10" s="285"/>
      <c r="D10" s="280" t="s">
        <v>40</v>
      </c>
      <c r="E10" s="282"/>
    </row>
    <row r="11" spans="1:7" ht="50.25" customHeight="1" thickBot="1">
      <c r="A11" s="258" t="s">
        <v>390</v>
      </c>
      <c r="B11" s="259"/>
      <c r="C11" s="259"/>
      <c r="D11" s="259"/>
      <c r="E11" s="260"/>
    </row>
    <row r="12" spans="1:7" ht="75.75" thickBot="1">
      <c r="A12" s="229" t="s">
        <v>385</v>
      </c>
      <c r="B12" s="116" t="s">
        <v>386</v>
      </c>
      <c r="C12" s="258" t="s">
        <v>387</v>
      </c>
      <c r="D12" s="260"/>
      <c r="E12" s="116" t="s">
        <v>388</v>
      </c>
    </row>
    <row r="13" spans="1:7" ht="15.75" thickBot="1">
      <c r="A13" s="230">
        <v>1</v>
      </c>
      <c r="B13" s="24">
        <v>2</v>
      </c>
      <c r="C13" s="265">
        <v>3</v>
      </c>
      <c r="D13" s="267"/>
      <c r="E13" s="24">
        <v>4</v>
      </c>
    </row>
    <row r="14" spans="1:7" ht="15.75" thickBot="1">
      <c r="A14" s="233" t="s">
        <v>389</v>
      </c>
      <c r="B14" s="116">
        <v>6000</v>
      </c>
      <c r="C14" s="258">
        <v>3369</v>
      </c>
      <c r="D14" s="260"/>
      <c r="E14" s="116">
        <f>B14-C14</f>
        <v>2631</v>
      </c>
    </row>
  </sheetData>
  <mergeCells count="14">
    <mergeCell ref="A3:E3"/>
    <mergeCell ref="A4:E4"/>
    <mergeCell ref="A5:E5"/>
    <mergeCell ref="A6:E6"/>
    <mergeCell ref="A8:C8"/>
    <mergeCell ref="D8:E8"/>
    <mergeCell ref="C13:D13"/>
    <mergeCell ref="C14:D14"/>
    <mergeCell ref="A9:C9"/>
    <mergeCell ref="D9:E9"/>
    <mergeCell ref="A10:C10"/>
    <mergeCell ref="D10:E10"/>
    <mergeCell ref="A11:E11"/>
    <mergeCell ref="C12:D12"/>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J61"/>
  <sheetViews>
    <sheetView topLeftCell="A7" workbookViewId="0">
      <selection activeCell="A61" sqref="A61:D61"/>
    </sheetView>
  </sheetViews>
  <sheetFormatPr defaultRowHeight="15"/>
  <cols>
    <col min="1" max="1" width="5.5703125" customWidth="1"/>
    <col min="2" max="2" width="31.7109375" customWidth="1"/>
    <col min="4" max="4" width="21.7109375" customWidth="1"/>
  </cols>
  <sheetData>
    <row r="1" spans="1:10">
      <c r="D1" s="64" t="s">
        <v>145</v>
      </c>
    </row>
    <row r="2" spans="1:10">
      <c r="A2" s="274" t="s">
        <v>141</v>
      </c>
      <c r="B2" s="274"/>
      <c r="C2" s="274"/>
      <c r="D2" s="274"/>
    </row>
    <row r="3" spans="1:10">
      <c r="A3" s="274" t="s">
        <v>142</v>
      </c>
      <c r="B3" s="274"/>
      <c r="C3" s="274"/>
      <c r="D3" s="274"/>
    </row>
    <row r="4" spans="1:10">
      <c r="A4" s="274" t="s">
        <v>143</v>
      </c>
      <c r="B4" s="274"/>
      <c r="C4" s="274"/>
      <c r="D4" s="274"/>
    </row>
    <row r="5" spans="1:10">
      <c r="A5" s="274" t="s">
        <v>144</v>
      </c>
      <c r="B5" s="274"/>
      <c r="C5" s="274"/>
      <c r="D5" s="274"/>
    </row>
    <row r="6" spans="1:10" ht="15.75" thickBot="1"/>
    <row r="7" spans="1:10" ht="33.75" customHeight="1" thickBot="1">
      <c r="A7" s="283" t="s">
        <v>28</v>
      </c>
      <c r="B7" s="285"/>
      <c r="C7" s="258" t="s">
        <v>27</v>
      </c>
      <c r="D7" s="260"/>
      <c r="G7" s="410"/>
      <c r="H7" s="410"/>
      <c r="I7" s="410"/>
      <c r="J7" s="410"/>
    </row>
    <row r="8" spans="1:10" ht="15.75" thickBot="1">
      <c r="A8" s="283" t="s">
        <v>26</v>
      </c>
      <c r="B8" s="285"/>
      <c r="C8" s="258">
        <v>4028033476</v>
      </c>
      <c r="D8" s="260"/>
      <c r="G8" s="425"/>
      <c r="H8" s="425"/>
      <c r="I8" s="425"/>
      <c r="J8" s="425"/>
    </row>
    <row r="9" spans="1:10" ht="32.25" customHeight="1" thickBot="1">
      <c r="A9" s="283" t="s">
        <v>24</v>
      </c>
      <c r="B9" s="285"/>
      <c r="C9" s="258" t="s">
        <v>40</v>
      </c>
      <c r="D9" s="260"/>
      <c r="G9" s="425"/>
      <c r="H9" s="425"/>
      <c r="I9" s="425"/>
      <c r="J9" s="425"/>
    </row>
    <row r="10" spans="1:10" ht="63" customHeight="1" thickBot="1">
      <c r="A10" s="258" t="s">
        <v>146</v>
      </c>
      <c r="B10" s="259"/>
      <c r="C10" s="259"/>
      <c r="D10" s="260"/>
    </row>
    <row r="11" spans="1:10" ht="45" customHeight="1" thickBot="1">
      <c r="A11" s="27" t="s">
        <v>17</v>
      </c>
      <c r="B11" s="258" t="s">
        <v>147</v>
      </c>
      <c r="C11" s="260"/>
      <c r="D11" s="14" t="s">
        <v>148</v>
      </c>
    </row>
    <row r="12" spans="1:10" ht="15.75" thickBot="1">
      <c r="A12" s="4">
        <v>1</v>
      </c>
      <c r="B12" s="265">
        <v>2</v>
      </c>
      <c r="C12" s="267"/>
      <c r="D12" s="24">
        <v>3</v>
      </c>
    </row>
    <row r="13" spans="1:10" ht="58.5" customHeight="1" thickBot="1">
      <c r="A13" s="27">
        <v>1</v>
      </c>
      <c r="B13" s="423" t="s">
        <v>149</v>
      </c>
      <c r="C13" s="424"/>
      <c r="D13" s="14" t="s">
        <v>150</v>
      </c>
    </row>
    <row r="14" spans="1:10" ht="61.5" customHeight="1" thickBot="1">
      <c r="A14" s="27">
        <v>2</v>
      </c>
      <c r="B14" s="423" t="s">
        <v>151</v>
      </c>
      <c r="C14" s="424"/>
      <c r="D14" s="14" t="s">
        <v>152</v>
      </c>
    </row>
    <row r="16" spans="1:10" ht="45" customHeight="1">
      <c r="A16" s="426" t="s">
        <v>153</v>
      </c>
      <c r="B16" s="426"/>
      <c r="C16" s="426"/>
      <c r="D16" s="426"/>
    </row>
    <row r="17" spans="1:4" ht="44.25" customHeight="1">
      <c r="A17" s="426" t="s">
        <v>154</v>
      </c>
      <c r="B17" s="426"/>
      <c r="C17" s="426"/>
      <c r="D17" s="426"/>
    </row>
    <row r="19" spans="1:4">
      <c r="D19" s="64" t="s">
        <v>157</v>
      </c>
    </row>
    <row r="20" spans="1:4">
      <c r="A20" s="274" t="s">
        <v>155</v>
      </c>
      <c r="B20" s="274"/>
      <c r="C20" s="274"/>
      <c r="D20" s="274"/>
    </row>
    <row r="21" spans="1:4">
      <c r="A21" s="274" t="s">
        <v>156</v>
      </c>
      <c r="B21" s="274"/>
      <c r="C21" s="274"/>
      <c r="D21" s="274"/>
    </row>
    <row r="24" spans="1:4" ht="33.75" customHeight="1">
      <c r="A24" s="412" t="s">
        <v>158</v>
      </c>
      <c r="B24" s="412"/>
      <c r="C24" s="412"/>
      <c r="D24" s="412"/>
    </row>
    <row r="25" spans="1:4" ht="127.5" customHeight="1">
      <c r="A25" s="427" t="s">
        <v>159</v>
      </c>
      <c r="B25" s="427"/>
      <c r="C25" s="427"/>
      <c r="D25" s="427"/>
    </row>
    <row r="26" spans="1:4" ht="84" customHeight="1">
      <c r="A26" s="427" t="s">
        <v>160</v>
      </c>
      <c r="B26" s="427"/>
      <c r="C26" s="427"/>
      <c r="D26" s="427"/>
    </row>
    <row r="27" spans="1:4" ht="51.75" customHeight="1">
      <c r="A27" s="427" t="s">
        <v>161</v>
      </c>
      <c r="B27" s="427"/>
      <c r="C27" s="427"/>
      <c r="D27" s="427"/>
    </row>
    <row r="28" spans="1:4" ht="46.5" customHeight="1">
      <c r="A28" s="384" t="s">
        <v>162</v>
      </c>
      <c r="B28" s="384"/>
      <c r="C28" s="384"/>
      <c r="D28" s="384"/>
    </row>
    <row r="29" spans="1:4">
      <c r="A29" s="427" t="s">
        <v>163</v>
      </c>
      <c r="B29" s="427"/>
      <c r="C29" s="427"/>
      <c r="D29" s="427"/>
    </row>
    <row r="30" spans="1:4" ht="105" customHeight="1">
      <c r="A30" s="384" t="s">
        <v>164</v>
      </c>
      <c r="B30" s="384"/>
      <c r="C30" s="384"/>
      <c r="D30" s="384"/>
    </row>
    <row r="31" spans="1:4" ht="48.75" customHeight="1">
      <c r="A31" s="384" t="s">
        <v>165</v>
      </c>
      <c r="B31" s="384"/>
      <c r="C31" s="384"/>
      <c r="D31" s="384"/>
    </row>
    <row r="32" spans="1:4" ht="75" customHeight="1">
      <c r="A32" s="384" t="s">
        <v>166</v>
      </c>
      <c r="B32" s="384"/>
      <c r="C32" s="384"/>
      <c r="D32" s="384"/>
    </row>
    <row r="33" spans="1:4" ht="48.75" customHeight="1">
      <c r="A33" s="384" t="s">
        <v>167</v>
      </c>
      <c r="B33" s="384"/>
      <c r="C33" s="384"/>
      <c r="D33" s="384"/>
    </row>
    <row r="34" spans="1:4" ht="80.25" customHeight="1">
      <c r="A34" s="427" t="s">
        <v>168</v>
      </c>
      <c r="B34" s="427"/>
      <c r="C34" s="427"/>
      <c r="D34" s="427"/>
    </row>
    <row r="35" spans="1:4" ht="43.5" customHeight="1">
      <c r="A35" s="427" t="s">
        <v>169</v>
      </c>
      <c r="B35" s="427"/>
      <c r="C35" s="427"/>
      <c r="D35" s="427"/>
    </row>
    <row r="36" spans="1:4" ht="53.25" customHeight="1">
      <c r="A36" s="384" t="s">
        <v>170</v>
      </c>
      <c r="B36" s="384"/>
      <c r="C36" s="384"/>
      <c r="D36" s="384"/>
    </row>
    <row r="37" spans="1:4">
      <c r="A37" s="70"/>
      <c r="B37" s="70"/>
      <c r="C37" s="70"/>
      <c r="D37" s="64" t="s">
        <v>182</v>
      </c>
    </row>
    <row r="38" spans="1:4">
      <c r="A38" s="274" t="s">
        <v>180</v>
      </c>
      <c r="B38" s="274"/>
      <c r="C38" s="274"/>
      <c r="D38" s="274"/>
    </row>
    <row r="39" spans="1:4">
      <c r="A39" s="274" t="s">
        <v>181</v>
      </c>
      <c r="B39" s="274"/>
      <c r="C39" s="274"/>
      <c r="D39" s="274"/>
    </row>
    <row r="41" spans="1:4" ht="30" customHeight="1">
      <c r="A41" s="410" t="s">
        <v>183</v>
      </c>
      <c r="B41" s="410"/>
      <c r="C41" s="410"/>
      <c r="D41" s="410"/>
    </row>
    <row r="42" spans="1:4" ht="168.75" customHeight="1">
      <c r="A42" s="427" t="s">
        <v>184</v>
      </c>
      <c r="B42" s="427"/>
      <c r="C42" s="427"/>
      <c r="D42" s="427"/>
    </row>
    <row r="43" spans="1:4" ht="47.25" customHeight="1">
      <c r="A43" s="384" t="s">
        <v>185</v>
      </c>
      <c r="B43" s="384"/>
      <c r="C43" s="384"/>
      <c r="D43" s="384"/>
    </row>
    <row r="44" spans="1:4" ht="48" customHeight="1">
      <c r="A44" s="428" t="s">
        <v>186</v>
      </c>
      <c r="B44" s="428"/>
      <c r="C44" s="428"/>
      <c r="D44" s="428"/>
    </row>
    <row r="45" spans="1:4" ht="226.5" customHeight="1">
      <c r="A45" s="428" t="s">
        <v>187</v>
      </c>
      <c r="B45" s="428"/>
      <c r="C45" s="428"/>
      <c r="D45" s="428"/>
    </row>
    <row r="46" spans="1:4" ht="49.5" customHeight="1">
      <c r="A46" s="428" t="s">
        <v>188</v>
      </c>
      <c r="B46" s="428"/>
      <c r="C46" s="428"/>
      <c r="D46" s="428"/>
    </row>
    <row r="47" spans="1:4">
      <c r="A47" s="428" t="s">
        <v>189</v>
      </c>
      <c r="B47" s="428"/>
      <c r="C47" s="428"/>
      <c r="D47" s="428"/>
    </row>
    <row r="48" spans="1:4">
      <c r="A48" s="428" t="s">
        <v>190</v>
      </c>
      <c r="B48" s="428"/>
      <c r="C48" s="428"/>
      <c r="D48" s="428"/>
    </row>
    <row r="49" spans="1:4">
      <c r="A49" s="428" t="s">
        <v>191</v>
      </c>
      <c r="B49" s="428"/>
      <c r="C49" s="428"/>
      <c r="D49" s="428"/>
    </row>
    <row r="50" spans="1:4">
      <c r="A50" s="428" t="s">
        <v>192</v>
      </c>
      <c r="B50" s="428"/>
      <c r="C50" s="428"/>
      <c r="D50" s="428"/>
    </row>
    <row r="51" spans="1:4">
      <c r="A51" s="428" t="s">
        <v>193</v>
      </c>
      <c r="B51" s="428"/>
      <c r="C51" s="428"/>
      <c r="D51" s="428"/>
    </row>
    <row r="52" spans="1:4">
      <c r="A52" s="428" t="s">
        <v>194</v>
      </c>
      <c r="B52" s="428"/>
      <c r="C52" s="428"/>
      <c r="D52" s="428"/>
    </row>
    <row r="53" spans="1:4">
      <c r="A53" s="428" t="s">
        <v>195</v>
      </c>
      <c r="B53" s="428"/>
      <c r="C53" s="428"/>
      <c r="D53" s="428"/>
    </row>
    <row r="54" spans="1:4">
      <c r="A54" s="429" t="s">
        <v>196</v>
      </c>
      <c r="B54" s="429"/>
      <c r="C54" s="429"/>
      <c r="D54" s="429"/>
    </row>
    <row r="55" spans="1:4">
      <c r="A55" s="428" t="s">
        <v>197</v>
      </c>
      <c r="B55" s="428"/>
      <c r="C55" s="428"/>
      <c r="D55" s="428"/>
    </row>
    <row r="56" spans="1:4">
      <c r="A56" s="429" t="s">
        <v>198</v>
      </c>
      <c r="B56" s="429"/>
      <c r="C56" s="429"/>
      <c r="D56" s="429"/>
    </row>
    <row r="57" spans="1:4">
      <c r="A57" s="428" t="s">
        <v>199</v>
      </c>
      <c r="B57" s="428"/>
      <c r="C57" s="428"/>
      <c r="D57" s="428"/>
    </row>
    <row r="58" spans="1:4">
      <c r="A58" s="428" t="s">
        <v>200</v>
      </c>
      <c r="B58" s="428"/>
      <c r="C58" s="428"/>
      <c r="D58" s="428"/>
    </row>
    <row r="59" spans="1:4">
      <c r="A59" s="429" t="s">
        <v>201</v>
      </c>
      <c r="B59" s="429"/>
      <c r="C59" s="429"/>
      <c r="D59" s="429"/>
    </row>
    <row r="61" spans="1:4" ht="28.5" customHeight="1">
      <c r="A61" s="380" t="s">
        <v>202</v>
      </c>
      <c r="B61" s="380"/>
      <c r="C61" s="380"/>
      <c r="D61" s="380"/>
    </row>
  </sheetData>
  <mergeCells count="57">
    <mergeCell ref="A59:D59"/>
    <mergeCell ref="A41:D41"/>
    <mergeCell ref="A61:D61"/>
    <mergeCell ref="A54:D54"/>
    <mergeCell ref="A55:D55"/>
    <mergeCell ref="A56:D56"/>
    <mergeCell ref="A57:D57"/>
    <mergeCell ref="A58:D58"/>
    <mergeCell ref="A49:D49"/>
    <mergeCell ref="A50:D50"/>
    <mergeCell ref="A51:D51"/>
    <mergeCell ref="A52:D52"/>
    <mergeCell ref="A53:D53"/>
    <mergeCell ref="A44:D44"/>
    <mergeCell ref="A45:D45"/>
    <mergeCell ref="A46:D46"/>
    <mergeCell ref="A47:D47"/>
    <mergeCell ref="A48:D48"/>
    <mergeCell ref="A38:D38"/>
    <mergeCell ref="A39:D39"/>
    <mergeCell ref="A42:D42"/>
    <mergeCell ref="A43:D43"/>
    <mergeCell ref="A32:D32"/>
    <mergeCell ref="A33:D33"/>
    <mergeCell ref="A34:D34"/>
    <mergeCell ref="A35:D35"/>
    <mergeCell ref="A36:D36"/>
    <mergeCell ref="A31:D31"/>
    <mergeCell ref="A16:D16"/>
    <mergeCell ref="A17:D17"/>
    <mergeCell ref="A20:D20"/>
    <mergeCell ref="A21:D21"/>
    <mergeCell ref="A24:D24"/>
    <mergeCell ref="A25:D25"/>
    <mergeCell ref="A26:D26"/>
    <mergeCell ref="A27:D27"/>
    <mergeCell ref="A28:D28"/>
    <mergeCell ref="A29:D29"/>
    <mergeCell ref="A30:D30"/>
    <mergeCell ref="G7:J7"/>
    <mergeCell ref="G8:J8"/>
    <mergeCell ref="G9:J9"/>
    <mergeCell ref="C7:D7"/>
    <mergeCell ref="C8:D8"/>
    <mergeCell ref="C9:D9"/>
    <mergeCell ref="A10:D10"/>
    <mergeCell ref="B11:C11"/>
    <mergeCell ref="B12:C12"/>
    <mergeCell ref="B13:C13"/>
    <mergeCell ref="B14:C14"/>
    <mergeCell ref="A8:B8"/>
    <mergeCell ref="A9:B9"/>
    <mergeCell ref="A2:D2"/>
    <mergeCell ref="A3:D3"/>
    <mergeCell ref="A4:D4"/>
    <mergeCell ref="A5:D5"/>
    <mergeCell ref="A7:B7"/>
  </mergeCells>
  <hyperlinks>
    <hyperlink ref="B13" location="Par1213" display="Par1213"/>
    <hyperlink ref="B14" location="Par1214" display="Par1214"/>
    <hyperlink ref="A16" location="Par1218" display="Par1218"/>
    <hyperlink ref="A17" location="Par1243" display="Par1243"/>
    <hyperlink ref="A25" r:id="rId1" display="consultantplus://offline/ref=58109D665B86212774280ADB8C2C2AEEC5E9F811E593B33DF5D1490C4B187B625236FA12143CDDFDS7M4J"/>
    <hyperlink ref="A26" r:id="rId2" display="consultantplus://offline/ref=58109D665B86212774280ADB8C2C2AEEC5E9F811E593B33DF5D1490C4B187B625236FA12143CD0F4S7M7J"/>
    <hyperlink ref="A27" r:id="rId3" display="consultantplus://offline/ref=58109D665B86212774280ADB8C2C2AEEC5E9F811E593B33DF5D1490C4B187B625236FA12143DD9FCS7M5J"/>
    <hyperlink ref="A29" location="Par1236" display="Par1236"/>
    <hyperlink ref="A34" r:id="rId4" display="consultantplus://offline/ref=58109D665B86212774280ADB8C2C2AEEC5E9F811E593B33DF5D1490C4B187B625236FA12143DD9F8S7M2J"/>
    <hyperlink ref="A35" r:id="rId5" display="consultantplus://offline/ref=58109D665B86212774280ADB8C2C2AEEC5E9F811E593B33DF5D1490C4B187B625236FA12143DD9F8S7M5J"/>
    <hyperlink ref="A42" r:id="rId6" display="consultantplus://offline/ref=58109D665B86212774280ADB8C2C2AEEC5E9F811E593B33DF5D1490C4B187B625236FA12143CD1FES7M6J"/>
    <hyperlink ref="A54" r:id="rId7" display="consultantplus://offline/ref=58109D665B86212774280ADB8C2C2AEEC5E9F811E593B33DF5D1490C4B187B625236FA12143CDEFBS7M2J"/>
    <hyperlink ref="A56" r:id="rId8" display="consultantplus://offline/ref=58109D665B86212774280ADB8C2C2AEEC5EDFA1CE39BEE37FD88450ES4MCJ"/>
    <hyperlink ref="A59" location="Par1268" display="Par1268"/>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29"/>
  <sheetViews>
    <sheetView workbookViewId="0">
      <selection activeCell="A23" sqref="A23:A29"/>
    </sheetView>
  </sheetViews>
  <sheetFormatPr defaultRowHeight="15"/>
  <cols>
    <col min="1" max="1" width="9.5703125" customWidth="1"/>
    <col min="2" max="2" width="21.85546875" customWidth="1"/>
    <col min="3" max="3" width="17.85546875" customWidth="1"/>
    <col min="4" max="4" width="13.5703125" customWidth="1"/>
    <col min="5" max="5" width="12.28515625" customWidth="1"/>
    <col min="6" max="6" width="27.85546875" customWidth="1"/>
    <col min="7" max="7" width="17.5703125" customWidth="1"/>
    <col min="257" max="257" width="9.5703125" customWidth="1"/>
    <col min="258" max="258" width="21.85546875" customWidth="1"/>
    <col min="259" max="259" width="17.85546875" customWidth="1"/>
    <col min="260" max="260" width="13.5703125" customWidth="1"/>
    <col min="261" max="261" width="12.28515625" customWidth="1"/>
    <col min="262" max="262" width="27.85546875" customWidth="1"/>
    <col min="263" max="263" width="17.5703125" customWidth="1"/>
    <col min="513" max="513" width="9.5703125" customWidth="1"/>
    <col min="514" max="514" width="21.85546875" customWidth="1"/>
    <col min="515" max="515" width="17.85546875" customWidth="1"/>
    <col min="516" max="516" width="13.5703125" customWidth="1"/>
    <col min="517" max="517" width="12.28515625" customWidth="1"/>
    <col min="518" max="518" width="27.85546875" customWidth="1"/>
    <col min="519" max="519" width="17.5703125" customWidth="1"/>
    <col min="769" max="769" width="9.5703125" customWidth="1"/>
    <col min="770" max="770" width="21.85546875" customWidth="1"/>
    <col min="771" max="771" width="17.85546875" customWidth="1"/>
    <col min="772" max="772" width="13.5703125" customWidth="1"/>
    <col min="773" max="773" width="12.28515625" customWidth="1"/>
    <col min="774" max="774" width="27.85546875" customWidth="1"/>
    <col min="775" max="775" width="17.5703125" customWidth="1"/>
    <col min="1025" max="1025" width="9.5703125" customWidth="1"/>
    <col min="1026" max="1026" width="21.85546875" customWidth="1"/>
    <col min="1027" max="1027" width="17.85546875" customWidth="1"/>
    <col min="1028" max="1028" width="13.5703125" customWidth="1"/>
    <col min="1029" max="1029" width="12.28515625" customWidth="1"/>
    <col min="1030" max="1030" width="27.85546875" customWidth="1"/>
    <col min="1031" max="1031" width="17.5703125" customWidth="1"/>
    <col min="1281" max="1281" width="9.5703125" customWidth="1"/>
    <col min="1282" max="1282" width="21.85546875" customWidth="1"/>
    <col min="1283" max="1283" width="17.85546875" customWidth="1"/>
    <col min="1284" max="1284" width="13.5703125" customWidth="1"/>
    <col min="1285" max="1285" width="12.28515625" customWidth="1"/>
    <col min="1286" max="1286" width="27.85546875" customWidth="1"/>
    <col min="1287" max="1287" width="17.5703125" customWidth="1"/>
    <col min="1537" max="1537" width="9.5703125" customWidth="1"/>
    <col min="1538" max="1538" width="21.85546875" customWidth="1"/>
    <col min="1539" max="1539" width="17.85546875" customWidth="1"/>
    <col min="1540" max="1540" width="13.5703125" customWidth="1"/>
    <col min="1541" max="1541" width="12.28515625" customWidth="1"/>
    <col min="1542" max="1542" width="27.85546875" customWidth="1"/>
    <col min="1543" max="1543" width="17.5703125" customWidth="1"/>
    <col min="1793" max="1793" width="9.5703125" customWidth="1"/>
    <col min="1794" max="1794" width="21.85546875" customWidth="1"/>
    <col min="1795" max="1795" width="17.85546875" customWidth="1"/>
    <col min="1796" max="1796" width="13.5703125" customWidth="1"/>
    <col min="1797" max="1797" width="12.28515625" customWidth="1"/>
    <col min="1798" max="1798" width="27.85546875" customWidth="1"/>
    <col min="1799" max="1799" width="17.5703125" customWidth="1"/>
    <col min="2049" max="2049" width="9.5703125" customWidth="1"/>
    <col min="2050" max="2050" width="21.85546875" customWidth="1"/>
    <col min="2051" max="2051" width="17.85546875" customWidth="1"/>
    <col min="2052" max="2052" width="13.5703125" customWidth="1"/>
    <col min="2053" max="2053" width="12.28515625" customWidth="1"/>
    <col min="2054" max="2054" width="27.85546875" customWidth="1"/>
    <col min="2055" max="2055" width="17.5703125" customWidth="1"/>
    <col min="2305" max="2305" width="9.5703125" customWidth="1"/>
    <col min="2306" max="2306" width="21.85546875" customWidth="1"/>
    <col min="2307" max="2307" width="17.85546875" customWidth="1"/>
    <col min="2308" max="2308" width="13.5703125" customWidth="1"/>
    <col min="2309" max="2309" width="12.28515625" customWidth="1"/>
    <col min="2310" max="2310" width="27.85546875" customWidth="1"/>
    <col min="2311" max="2311" width="17.5703125" customWidth="1"/>
    <col min="2561" max="2561" width="9.5703125" customWidth="1"/>
    <col min="2562" max="2562" width="21.85546875" customWidth="1"/>
    <col min="2563" max="2563" width="17.85546875" customWidth="1"/>
    <col min="2564" max="2564" width="13.5703125" customWidth="1"/>
    <col min="2565" max="2565" width="12.28515625" customWidth="1"/>
    <col min="2566" max="2566" width="27.85546875" customWidth="1"/>
    <col min="2567" max="2567" width="17.5703125" customWidth="1"/>
    <col min="2817" max="2817" width="9.5703125" customWidth="1"/>
    <col min="2818" max="2818" width="21.85546875" customWidth="1"/>
    <col min="2819" max="2819" width="17.85546875" customWidth="1"/>
    <col min="2820" max="2820" width="13.5703125" customWidth="1"/>
    <col min="2821" max="2821" width="12.28515625" customWidth="1"/>
    <col min="2822" max="2822" width="27.85546875" customWidth="1"/>
    <col min="2823" max="2823" width="17.5703125" customWidth="1"/>
    <col min="3073" max="3073" width="9.5703125" customWidth="1"/>
    <col min="3074" max="3074" width="21.85546875" customWidth="1"/>
    <col min="3075" max="3075" width="17.85546875" customWidth="1"/>
    <col min="3076" max="3076" width="13.5703125" customWidth="1"/>
    <col min="3077" max="3077" width="12.28515625" customWidth="1"/>
    <col min="3078" max="3078" width="27.85546875" customWidth="1"/>
    <col min="3079" max="3079" width="17.5703125" customWidth="1"/>
    <col min="3329" max="3329" width="9.5703125" customWidth="1"/>
    <col min="3330" max="3330" width="21.85546875" customWidth="1"/>
    <col min="3331" max="3331" width="17.85546875" customWidth="1"/>
    <col min="3332" max="3332" width="13.5703125" customWidth="1"/>
    <col min="3333" max="3333" width="12.28515625" customWidth="1"/>
    <col min="3334" max="3334" width="27.85546875" customWidth="1"/>
    <col min="3335" max="3335" width="17.5703125" customWidth="1"/>
    <col min="3585" max="3585" width="9.5703125" customWidth="1"/>
    <col min="3586" max="3586" width="21.85546875" customWidth="1"/>
    <col min="3587" max="3587" width="17.85546875" customWidth="1"/>
    <col min="3588" max="3588" width="13.5703125" customWidth="1"/>
    <col min="3589" max="3589" width="12.28515625" customWidth="1"/>
    <col min="3590" max="3590" width="27.85546875" customWidth="1"/>
    <col min="3591" max="3591" width="17.5703125" customWidth="1"/>
    <col min="3841" max="3841" width="9.5703125" customWidth="1"/>
    <col min="3842" max="3842" width="21.85546875" customWidth="1"/>
    <col min="3843" max="3843" width="17.85546875" customWidth="1"/>
    <col min="3844" max="3844" width="13.5703125" customWidth="1"/>
    <col min="3845" max="3845" width="12.28515625" customWidth="1"/>
    <col min="3846" max="3846" width="27.85546875" customWidth="1"/>
    <col min="3847" max="3847" width="17.5703125" customWidth="1"/>
    <col min="4097" max="4097" width="9.5703125" customWidth="1"/>
    <col min="4098" max="4098" width="21.85546875" customWidth="1"/>
    <col min="4099" max="4099" width="17.85546875" customWidth="1"/>
    <col min="4100" max="4100" width="13.5703125" customWidth="1"/>
    <col min="4101" max="4101" width="12.28515625" customWidth="1"/>
    <col min="4102" max="4102" width="27.85546875" customWidth="1"/>
    <col min="4103" max="4103" width="17.5703125" customWidth="1"/>
    <col min="4353" max="4353" width="9.5703125" customWidth="1"/>
    <col min="4354" max="4354" width="21.85546875" customWidth="1"/>
    <col min="4355" max="4355" width="17.85546875" customWidth="1"/>
    <col min="4356" max="4356" width="13.5703125" customWidth="1"/>
    <col min="4357" max="4357" width="12.28515625" customWidth="1"/>
    <col min="4358" max="4358" width="27.85546875" customWidth="1"/>
    <col min="4359" max="4359" width="17.5703125" customWidth="1"/>
    <col min="4609" max="4609" width="9.5703125" customWidth="1"/>
    <col min="4610" max="4610" width="21.85546875" customWidth="1"/>
    <col min="4611" max="4611" width="17.85546875" customWidth="1"/>
    <col min="4612" max="4612" width="13.5703125" customWidth="1"/>
    <col min="4613" max="4613" width="12.28515625" customWidth="1"/>
    <col min="4614" max="4614" width="27.85546875" customWidth="1"/>
    <col min="4615" max="4615" width="17.5703125" customWidth="1"/>
    <col min="4865" max="4865" width="9.5703125" customWidth="1"/>
    <col min="4866" max="4866" width="21.85546875" customWidth="1"/>
    <col min="4867" max="4867" width="17.85546875" customWidth="1"/>
    <col min="4868" max="4868" width="13.5703125" customWidth="1"/>
    <col min="4869" max="4869" width="12.28515625" customWidth="1"/>
    <col min="4870" max="4870" width="27.85546875" customWidth="1"/>
    <col min="4871" max="4871" width="17.5703125" customWidth="1"/>
    <col min="5121" max="5121" width="9.5703125" customWidth="1"/>
    <col min="5122" max="5122" width="21.85546875" customWidth="1"/>
    <col min="5123" max="5123" width="17.85546875" customWidth="1"/>
    <col min="5124" max="5124" width="13.5703125" customWidth="1"/>
    <col min="5125" max="5125" width="12.28515625" customWidth="1"/>
    <col min="5126" max="5126" width="27.85546875" customWidth="1"/>
    <col min="5127" max="5127" width="17.5703125" customWidth="1"/>
    <col min="5377" max="5377" width="9.5703125" customWidth="1"/>
    <col min="5378" max="5378" width="21.85546875" customWidth="1"/>
    <col min="5379" max="5379" width="17.85546875" customWidth="1"/>
    <col min="5380" max="5380" width="13.5703125" customWidth="1"/>
    <col min="5381" max="5381" width="12.28515625" customWidth="1"/>
    <col min="5382" max="5382" width="27.85546875" customWidth="1"/>
    <col min="5383" max="5383" width="17.5703125" customWidth="1"/>
    <col min="5633" max="5633" width="9.5703125" customWidth="1"/>
    <col min="5634" max="5634" width="21.85546875" customWidth="1"/>
    <col min="5635" max="5635" width="17.85546875" customWidth="1"/>
    <col min="5636" max="5636" width="13.5703125" customWidth="1"/>
    <col min="5637" max="5637" width="12.28515625" customWidth="1"/>
    <col min="5638" max="5638" width="27.85546875" customWidth="1"/>
    <col min="5639" max="5639" width="17.5703125" customWidth="1"/>
    <col min="5889" max="5889" width="9.5703125" customWidth="1"/>
    <col min="5890" max="5890" width="21.85546875" customWidth="1"/>
    <col min="5891" max="5891" width="17.85546875" customWidth="1"/>
    <col min="5892" max="5892" width="13.5703125" customWidth="1"/>
    <col min="5893" max="5893" width="12.28515625" customWidth="1"/>
    <col min="5894" max="5894" width="27.85546875" customWidth="1"/>
    <col min="5895" max="5895" width="17.5703125" customWidth="1"/>
    <col min="6145" max="6145" width="9.5703125" customWidth="1"/>
    <col min="6146" max="6146" width="21.85546875" customWidth="1"/>
    <col min="6147" max="6147" width="17.85546875" customWidth="1"/>
    <col min="6148" max="6148" width="13.5703125" customWidth="1"/>
    <col min="6149" max="6149" width="12.28515625" customWidth="1"/>
    <col min="6150" max="6150" width="27.85546875" customWidth="1"/>
    <col min="6151" max="6151" width="17.5703125" customWidth="1"/>
    <col min="6401" max="6401" width="9.5703125" customWidth="1"/>
    <col min="6402" max="6402" width="21.85546875" customWidth="1"/>
    <col min="6403" max="6403" width="17.85546875" customWidth="1"/>
    <col min="6404" max="6404" width="13.5703125" customWidth="1"/>
    <col min="6405" max="6405" width="12.28515625" customWidth="1"/>
    <col min="6406" max="6406" width="27.85546875" customWidth="1"/>
    <col min="6407" max="6407" width="17.5703125" customWidth="1"/>
    <col min="6657" max="6657" width="9.5703125" customWidth="1"/>
    <col min="6658" max="6658" width="21.85546875" customWidth="1"/>
    <col min="6659" max="6659" width="17.85546875" customWidth="1"/>
    <col min="6660" max="6660" width="13.5703125" customWidth="1"/>
    <col min="6661" max="6661" width="12.28515625" customWidth="1"/>
    <col min="6662" max="6662" width="27.85546875" customWidth="1"/>
    <col min="6663" max="6663" width="17.5703125" customWidth="1"/>
    <col min="6913" max="6913" width="9.5703125" customWidth="1"/>
    <col min="6914" max="6914" width="21.85546875" customWidth="1"/>
    <col min="6915" max="6915" width="17.85546875" customWidth="1"/>
    <col min="6916" max="6916" width="13.5703125" customWidth="1"/>
    <col min="6917" max="6917" width="12.28515625" customWidth="1"/>
    <col min="6918" max="6918" width="27.85546875" customWidth="1"/>
    <col min="6919" max="6919" width="17.5703125" customWidth="1"/>
    <col min="7169" max="7169" width="9.5703125" customWidth="1"/>
    <col min="7170" max="7170" width="21.85546875" customWidth="1"/>
    <col min="7171" max="7171" width="17.85546875" customWidth="1"/>
    <col min="7172" max="7172" width="13.5703125" customWidth="1"/>
    <col min="7173" max="7173" width="12.28515625" customWidth="1"/>
    <col min="7174" max="7174" width="27.85546875" customWidth="1"/>
    <col min="7175" max="7175" width="17.5703125" customWidth="1"/>
    <col min="7425" max="7425" width="9.5703125" customWidth="1"/>
    <col min="7426" max="7426" width="21.85546875" customWidth="1"/>
    <col min="7427" max="7427" width="17.85546875" customWidth="1"/>
    <col min="7428" max="7428" width="13.5703125" customWidth="1"/>
    <col min="7429" max="7429" width="12.28515625" customWidth="1"/>
    <col min="7430" max="7430" width="27.85546875" customWidth="1"/>
    <col min="7431" max="7431" width="17.5703125" customWidth="1"/>
    <col min="7681" max="7681" width="9.5703125" customWidth="1"/>
    <col min="7682" max="7682" width="21.85546875" customWidth="1"/>
    <col min="7683" max="7683" width="17.85546875" customWidth="1"/>
    <col min="7684" max="7684" width="13.5703125" customWidth="1"/>
    <col min="7685" max="7685" width="12.28515625" customWidth="1"/>
    <col min="7686" max="7686" width="27.85546875" customWidth="1"/>
    <col min="7687" max="7687" width="17.5703125" customWidth="1"/>
    <col min="7937" max="7937" width="9.5703125" customWidth="1"/>
    <col min="7938" max="7938" width="21.85546875" customWidth="1"/>
    <col min="7939" max="7939" width="17.85546875" customWidth="1"/>
    <col min="7940" max="7940" width="13.5703125" customWidth="1"/>
    <col min="7941" max="7941" width="12.28515625" customWidth="1"/>
    <col min="7942" max="7942" width="27.85546875" customWidth="1"/>
    <col min="7943" max="7943" width="17.5703125" customWidth="1"/>
    <col min="8193" max="8193" width="9.5703125" customWidth="1"/>
    <col min="8194" max="8194" width="21.85546875" customWidth="1"/>
    <col min="8195" max="8195" width="17.85546875" customWidth="1"/>
    <col min="8196" max="8196" width="13.5703125" customWidth="1"/>
    <col min="8197" max="8197" width="12.28515625" customWidth="1"/>
    <col min="8198" max="8198" width="27.85546875" customWidth="1"/>
    <col min="8199" max="8199" width="17.5703125" customWidth="1"/>
    <col min="8449" max="8449" width="9.5703125" customWidth="1"/>
    <col min="8450" max="8450" width="21.85546875" customWidth="1"/>
    <col min="8451" max="8451" width="17.85546875" customWidth="1"/>
    <col min="8452" max="8452" width="13.5703125" customWidth="1"/>
    <col min="8453" max="8453" width="12.28515625" customWidth="1"/>
    <col min="8454" max="8454" width="27.85546875" customWidth="1"/>
    <col min="8455" max="8455" width="17.5703125" customWidth="1"/>
    <col min="8705" max="8705" width="9.5703125" customWidth="1"/>
    <col min="8706" max="8706" width="21.85546875" customWidth="1"/>
    <col min="8707" max="8707" width="17.85546875" customWidth="1"/>
    <col min="8708" max="8708" width="13.5703125" customWidth="1"/>
    <col min="8709" max="8709" width="12.28515625" customWidth="1"/>
    <col min="8710" max="8710" width="27.85546875" customWidth="1"/>
    <col min="8711" max="8711" width="17.5703125" customWidth="1"/>
    <col min="8961" max="8961" width="9.5703125" customWidth="1"/>
    <col min="8962" max="8962" width="21.85546875" customWidth="1"/>
    <col min="8963" max="8963" width="17.85546875" customWidth="1"/>
    <col min="8964" max="8964" width="13.5703125" customWidth="1"/>
    <col min="8965" max="8965" width="12.28515625" customWidth="1"/>
    <col min="8966" max="8966" width="27.85546875" customWidth="1"/>
    <col min="8967" max="8967" width="17.5703125" customWidth="1"/>
    <col min="9217" max="9217" width="9.5703125" customWidth="1"/>
    <col min="9218" max="9218" width="21.85546875" customWidth="1"/>
    <col min="9219" max="9219" width="17.85546875" customWidth="1"/>
    <col min="9220" max="9220" width="13.5703125" customWidth="1"/>
    <col min="9221" max="9221" width="12.28515625" customWidth="1"/>
    <col min="9222" max="9222" width="27.85546875" customWidth="1"/>
    <col min="9223" max="9223" width="17.5703125" customWidth="1"/>
    <col min="9473" max="9473" width="9.5703125" customWidth="1"/>
    <col min="9474" max="9474" width="21.85546875" customWidth="1"/>
    <col min="9475" max="9475" width="17.85546875" customWidth="1"/>
    <col min="9476" max="9476" width="13.5703125" customWidth="1"/>
    <col min="9477" max="9477" width="12.28515625" customWidth="1"/>
    <col min="9478" max="9478" width="27.85546875" customWidth="1"/>
    <col min="9479" max="9479" width="17.5703125" customWidth="1"/>
    <col min="9729" max="9729" width="9.5703125" customWidth="1"/>
    <col min="9730" max="9730" width="21.85546875" customWidth="1"/>
    <col min="9731" max="9731" width="17.85546875" customWidth="1"/>
    <col min="9732" max="9732" width="13.5703125" customWidth="1"/>
    <col min="9733" max="9733" width="12.28515625" customWidth="1"/>
    <col min="9734" max="9734" width="27.85546875" customWidth="1"/>
    <col min="9735" max="9735" width="17.5703125" customWidth="1"/>
    <col min="9985" max="9985" width="9.5703125" customWidth="1"/>
    <col min="9986" max="9986" width="21.85546875" customWidth="1"/>
    <col min="9987" max="9987" width="17.85546875" customWidth="1"/>
    <col min="9988" max="9988" width="13.5703125" customWidth="1"/>
    <col min="9989" max="9989" width="12.28515625" customWidth="1"/>
    <col min="9990" max="9990" width="27.85546875" customWidth="1"/>
    <col min="9991" max="9991" width="17.5703125" customWidth="1"/>
    <col min="10241" max="10241" width="9.5703125" customWidth="1"/>
    <col min="10242" max="10242" width="21.85546875" customWidth="1"/>
    <col min="10243" max="10243" width="17.85546875" customWidth="1"/>
    <col min="10244" max="10244" width="13.5703125" customWidth="1"/>
    <col min="10245" max="10245" width="12.28515625" customWidth="1"/>
    <col min="10246" max="10246" width="27.85546875" customWidth="1"/>
    <col min="10247" max="10247" width="17.5703125" customWidth="1"/>
    <col min="10497" max="10497" width="9.5703125" customWidth="1"/>
    <col min="10498" max="10498" width="21.85546875" customWidth="1"/>
    <col min="10499" max="10499" width="17.85546875" customWidth="1"/>
    <col min="10500" max="10500" width="13.5703125" customWidth="1"/>
    <col min="10501" max="10501" width="12.28515625" customWidth="1"/>
    <col min="10502" max="10502" width="27.85546875" customWidth="1"/>
    <col min="10503" max="10503" width="17.5703125" customWidth="1"/>
    <col min="10753" max="10753" width="9.5703125" customWidth="1"/>
    <col min="10754" max="10754" width="21.85546875" customWidth="1"/>
    <col min="10755" max="10755" width="17.85546875" customWidth="1"/>
    <col min="10756" max="10756" width="13.5703125" customWidth="1"/>
    <col min="10757" max="10757" width="12.28515625" customWidth="1"/>
    <col min="10758" max="10758" width="27.85546875" customWidth="1"/>
    <col min="10759" max="10759" width="17.5703125" customWidth="1"/>
    <col min="11009" max="11009" width="9.5703125" customWidth="1"/>
    <col min="11010" max="11010" width="21.85546875" customWidth="1"/>
    <col min="11011" max="11011" width="17.85546875" customWidth="1"/>
    <col min="11012" max="11012" width="13.5703125" customWidth="1"/>
    <col min="11013" max="11013" width="12.28515625" customWidth="1"/>
    <col min="11014" max="11014" width="27.85546875" customWidth="1"/>
    <col min="11015" max="11015" width="17.5703125" customWidth="1"/>
    <col min="11265" max="11265" width="9.5703125" customWidth="1"/>
    <col min="11266" max="11266" width="21.85546875" customWidth="1"/>
    <col min="11267" max="11267" width="17.85546875" customWidth="1"/>
    <col min="11268" max="11268" width="13.5703125" customWidth="1"/>
    <col min="11269" max="11269" width="12.28515625" customWidth="1"/>
    <col min="11270" max="11270" width="27.85546875" customWidth="1"/>
    <col min="11271" max="11271" width="17.5703125" customWidth="1"/>
    <col min="11521" max="11521" width="9.5703125" customWidth="1"/>
    <col min="11522" max="11522" width="21.85546875" customWidth="1"/>
    <col min="11523" max="11523" width="17.85546875" customWidth="1"/>
    <col min="11524" max="11524" width="13.5703125" customWidth="1"/>
    <col min="11525" max="11525" width="12.28515625" customWidth="1"/>
    <col min="11526" max="11526" width="27.85546875" customWidth="1"/>
    <col min="11527" max="11527" width="17.5703125" customWidth="1"/>
    <col min="11777" max="11777" width="9.5703125" customWidth="1"/>
    <col min="11778" max="11778" width="21.85546875" customWidth="1"/>
    <col min="11779" max="11779" width="17.85546875" customWidth="1"/>
    <col min="11780" max="11780" width="13.5703125" customWidth="1"/>
    <col min="11781" max="11781" width="12.28515625" customWidth="1"/>
    <col min="11782" max="11782" width="27.85546875" customWidth="1"/>
    <col min="11783" max="11783" width="17.5703125" customWidth="1"/>
    <col min="12033" max="12033" width="9.5703125" customWidth="1"/>
    <col min="12034" max="12034" width="21.85546875" customWidth="1"/>
    <col min="12035" max="12035" width="17.85546875" customWidth="1"/>
    <col min="12036" max="12036" width="13.5703125" customWidth="1"/>
    <col min="12037" max="12037" width="12.28515625" customWidth="1"/>
    <col min="12038" max="12038" width="27.85546875" customWidth="1"/>
    <col min="12039" max="12039" width="17.5703125" customWidth="1"/>
    <col min="12289" max="12289" width="9.5703125" customWidth="1"/>
    <col min="12290" max="12290" width="21.85546875" customWidth="1"/>
    <col min="12291" max="12291" width="17.85546875" customWidth="1"/>
    <col min="12292" max="12292" width="13.5703125" customWidth="1"/>
    <col min="12293" max="12293" width="12.28515625" customWidth="1"/>
    <col min="12294" max="12294" width="27.85546875" customWidth="1"/>
    <col min="12295" max="12295" width="17.5703125" customWidth="1"/>
    <col min="12545" max="12545" width="9.5703125" customWidth="1"/>
    <col min="12546" max="12546" width="21.85546875" customWidth="1"/>
    <col min="12547" max="12547" width="17.85546875" customWidth="1"/>
    <col min="12548" max="12548" width="13.5703125" customWidth="1"/>
    <col min="12549" max="12549" width="12.28515625" customWidth="1"/>
    <col min="12550" max="12550" width="27.85546875" customWidth="1"/>
    <col min="12551" max="12551" width="17.5703125" customWidth="1"/>
    <col min="12801" max="12801" width="9.5703125" customWidth="1"/>
    <col min="12802" max="12802" width="21.85546875" customWidth="1"/>
    <col min="12803" max="12803" width="17.85546875" customWidth="1"/>
    <col min="12804" max="12804" width="13.5703125" customWidth="1"/>
    <col min="12805" max="12805" width="12.28515625" customWidth="1"/>
    <col min="12806" max="12806" width="27.85546875" customWidth="1"/>
    <col min="12807" max="12807" width="17.5703125" customWidth="1"/>
    <col min="13057" max="13057" width="9.5703125" customWidth="1"/>
    <col min="13058" max="13058" width="21.85546875" customWidth="1"/>
    <col min="13059" max="13059" width="17.85546875" customWidth="1"/>
    <col min="13060" max="13060" width="13.5703125" customWidth="1"/>
    <col min="13061" max="13061" width="12.28515625" customWidth="1"/>
    <col min="13062" max="13062" width="27.85546875" customWidth="1"/>
    <col min="13063" max="13063" width="17.5703125" customWidth="1"/>
    <col min="13313" max="13313" width="9.5703125" customWidth="1"/>
    <col min="13314" max="13314" width="21.85546875" customWidth="1"/>
    <col min="13315" max="13315" width="17.85546875" customWidth="1"/>
    <col min="13316" max="13316" width="13.5703125" customWidth="1"/>
    <col min="13317" max="13317" width="12.28515625" customWidth="1"/>
    <col min="13318" max="13318" width="27.85546875" customWidth="1"/>
    <col min="13319" max="13319" width="17.5703125" customWidth="1"/>
    <col min="13569" max="13569" width="9.5703125" customWidth="1"/>
    <col min="13570" max="13570" width="21.85546875" customWidth="1"/>
    <col min="13571" max="13571" width="17.85546875" customWidth="1"/>
    <col min="13572" max="13572" width="13.5703125" customWidth="1"/>
    <col min="13573" max="13573" width="12.28515625" customWidth="1"/>
    <col min="13574" max="13574" width="27.85546875" customWidth="1"/>
    <col min="13575" max="13575" width="17.5703125" customWidth="1"/>
    <col min="13825" max="13825" width="9.5703125" customWidth="1"/>
    <col min="13826" max="13826" width="21.85546875" customWidth="1"/>
    <col min="13827" max="13827" width="17.85546875" customWidth="1"/>
    <col min="13828" max="13828" width="13.5703125" customWidth="1"/>
    <col min="13829" max="13829" width="12.28515625" customWidth="1"/>
    <col min="13830" max="13830" width="27.85546875" customWidth="1"/>
    <col min="13831" max="13831" width="17.5703125" customWidth="1"/>
    <col min="14081" max="14081" width="9.5703125" customWidth="1"/>
    <col min="14082" max="14082" width="21.85546875" customWidth="1"/>
    <col min="14083" max="14083" width="17.85546875" customWidth="1"/>
    <col min="14084" max="14084" width="13.5703125" customWidth="1"/>
    <col min="14085" max="14085" width="12.28515625" customWidth="1"/>
    <col min="14086" max="14086" width="27.85546875" customWidth="1"/>
    <col min="14087" max="14087" width="17.5703125" customWidth="1"/>
    <col min="14337" max="14337" width="9.5703125" customWidth="1"/>
    <col min="14338" max="14338" width="21.85546875" customWidth="1"/>
    <col min="14339" max="14339" width="17.85546875" customWidth="1"/>
    <col min="14340" max="14340" width="13.5703125" customWidth="1"/>
    <col min="14341" max="14341" width="12.28515625" customWidth="1"/>
    <col min="14342" max="14342" width="27.85546875" customWidth="1"/>
    <col min="14343" max="14343" width="17.5703125" customWidth="1"/>
    <col min="14593" max="14593" width="9.5703125" customWidth="1"/>
    <col min="14594" max="14594" width="21.85546875" customWidth="1"/>
    <col min="14595" max="14595" width="17.85546875" customWidth="1"/>
    <col min="14596" max="14596" width="13.5703125" customWidth="1"/>
    <col min="14597" max="14597" width="12.28515625" customWidth="1"/>
    <col min="14598" max="14598" width="27.85546875" customWidth="1"/>
    <col min="14599" max="14599" width="17.5703125" customWidth="1"/>
    <col min="14849" max="14849" width="9.5703125" customWidth="1"/>
    <col min="14850" max="14850" width="21.85546875" customWidth="1"/>
    <col min="14851" max="14851" width="17.85546875" customWidth="1"/>
    <col min="14852" max="14852" width="13.5703125" customWidth="1"/>
    <col min="14853" max="14853" width="12.28515625" customWidth="1"/>
    <col min="14854" max="14854" width="27.85546875" customWidth="1"/>
    <col min="14855" max="14855" width="17.5703125" customWidth="1"/>
    <col min="15105" max="15105" width="9.5703125" customWidth="1"/>
    <col min="15106" max="15106" width="21.85546875" customWidth="1"/>
    <col min="15107" max="15107" width="17.85546875" customWidth="1"/>
    <col min="15108" max="15108" width="13.5703125" customWidth="1"/>
    <col min="15109" max="15109" width="12.28515625" customWidth="1"/>
    <col min="15110" max="15110" width="27.85546875" customWidth="1"/>
    <col min="15111" max="15111" width="17.5703125" customWidth="1"/>
    <col min="15361" max="15361" width="9.5703125" customWidth="1"/>
    <col min="15362" max="15362" width="21.85546875" customWidth="1"/>
    <col min="15363" max="15363" width="17.85546875" customWidth="1"/>
    <col min="15364" max="15364" width="13.5703125" customWidth="1"/>
    <col min="15365" max="15365" width="12.28515625" customWidth="1"/>
    <col min="15366" max="15366" width="27.85546875" customWidth="1"/>
    <col min="15367" max="15367" width="17.5703125" customWidth="1"/>
    <col min="15617" max="15617" width="9.5703125" customWidth="1"/>
    <col min="15618" max="15618" width="21.85546875" customWidth="1"/>
    <col min="15619" max="15619" width="17.85546875" customWidth="1"/>
    <col min="15620" max="15620" width="13.5703125" customWidth="1"/>
    <col min="15621" max="15621" width="12.28515625" customWidth="1"/>
    <col min="15622" max="15622" width="27.85546875" customWidth="1"/>
    <col min="15623" max="15623" width="17.5703125" customWidth="1"/>
    <col min="15873" max="15873" width="9.5703125" customWidth="1"/>
    <col min="15874" max="15874" width="21.85546875" customWidth="1"/>
    <col min="15875" max="15875" width="17.85546875" customWidth="1"/>
    <col min="15876" max="15876" width="13.5703125" customWidth="1"/>
    <col min="15877" max="15877" width="12.28515625" customWidth="1"/>
    <col min="15878" max="15878" width="27.85546875" customWidth="1"/>
    <col min="15879" max="15879" width="17.5703125" customWidth="1"/>
    <col min="16129" max="16129" width="9.5703125" customWidth="1"/>
    <col min="16130" max="16130" width="21.85546875" customWidth="1"/>
    <col min="16131" max="16131" width="17.85546875" customWidth="1"/>
    <col min="16132" max="16132" width="13.5703125" customWidth="1"/>
    <col min="16133" max="16133" width="12.28515625" customWidth="1"/>
    <col min="16134" max="16134" width="27.85546875" customWidth="1"/>
    <col min="16135" max="16135" width="17.5703125" customWidth="1"/>
  </cols>
  <sheetData>
    <row r="1" spans="1:6">
      <c r="F1" s="64" t="s">
        <v>209</v>
      </c>
    </row>
    <row r="2" spans="1:6">
      <c r="A2" s="274" t="s">
        <v>203</v>
      </c>
      <c r="B2" s="274"/>
      <c r="C2" s="274"/>
      <c r="D2" s="274"/>
      <c r="E2" s="274"/>
      <c r="F2" s="274"/>
    </row>
    <row r="3" spans="1:6">
      <c r="A3" s="274" t="s">
        <v>204</v>
      </c>
      <c r="B3" s="274"/>
      <c r="C3" s="274"/>
      <c r="D3" s="274"/>
      <c r="E3" s="274"/>
      <c r="F3" s="274"/>
    </row>
    <row r="4" spans="1:6">
      <c r="A4" s="399" t="s">
        <v>205</v>
      </c>
      <c r="B4" s="399"/>
      <c r="C4" s="399"/>
      <c r="D4" s="399"/>
      <c r="E4" s="399"/>
      <c r="F4" s="399"/>
    </row>
    <row r="5" spans="1:6" ht="15.75" thickBot="1"/>
    <row r="6" spans="1:6" ht="32.25" customHeight="1" thickBot="1">
      <c r="A6" s="283" t="s">
        <v>28</v>
      </c>
      <c r="B6" s="284"/>
      <c r="C6" s="285"/>
      <c r="D6" s="446" t="s">
        <v>27</v>
      </c>
      <c r="E6" s="447"/>
      <c r="F6" s="448"/>
    </row>
    <row r="7" spans="1:6" ht="15.75" thickBot="1">
      <c r="A7" s="283" t="s">
        <v>26</v>
      </c>
      <c r="B7" s="284"/>
      <c r="C7" s="285"/>
      <c r="D7" s="280" t="s">
        <v>25</v>
      </c>
      <c r="E7" s="281"/>
      <c r="F7" s="282"/>
    </row>
    <row r="8" spans="1:6" ht="15.75" thickBot="1">
      <c r="A8" s="283" t="s">
        <v>24</v>
      </c>
      <c r="B8" s="284"/>
      <c r="C8" s="285"/>
      <c r="D8" s="280" t="s">
        <v>40</v>
      </c>
      <c r="E8" s="281"/>
      <c r="F8" s="282"/>
    </row>
    <row r="9" spans="1:6" ht="36" customHeight="1" thickBot="1">
      <c r="A9" s="255" t="s">
        <v>206</v>
      </c>
      <c r="B9" s="256"/>
      <c r="C9" s="256"/>
      <c r="D9" s="256"/>
      <c r="E9" s="256"/>
      <c r="F9" s="257"/>
    </row>
    <row r="10" spans="1:6" ht="15.75" thickBot="1">
      <c r="A10" s="317" t="s">
        <v>207</v>
      </c>
      <c r="B10" s="275"/>
      <c r="C10" s="275"/>
      <c r="D10" s="275"/>
      <c r="E10" s="275"/>
      <c r="F10" s="276"/>
    </row>
    <row r="11" spans="1:6" ht="15.75" thickBot="1">
      <c r="A11" s="400" t="s">
        <v>208</v>
      </c>
      <c r="B11" s="444"/>
      <c r="C11" s="444"/>
      <c r="D11" s="444"/>
      <c r="E11" s="444"/>
      <c r="F11" s="401"/>
    </row>
    <row r="13" spans="1:6">
      <c r="A13" s="445" t="s">
        <v>412</v>
      </c>
      <c r="B13" s="445"/>
      <c r="C13" s="445"/>
      <c r="D13" s="445"/>
      <c r="E13" s="445"/>
      <c r="F13" s="445"/>
    </row>
    <row r="14" spans="1:6">
      <c r="A14" s="436" t="s">
        <v>418</v>
      </c>
      <c r="B14" s="436"/>
      <c r="C14" s="436"/>
      <c r="D14" s="436"/>
      <c r="E14" s="436"/>
      <c r="F14" s="436"/>
    </row>
    <row r="15" spans="1:6">
      <c r="A15" s="242"/>
      <c r="B15" s="242"/>
      <c r="C15" s="242"/>
      <c r="D15" s="242"/>
      <c r="E15" s="242"/>
      <c r="F15" s="242"/>
    </row>
    <row r="16" spans="1:6">
      <c r="A16" s="437" t="s">
        <v>207</v>
      </c>
      <c r="B16" s="437"/>
      <c r="C16" s="437"/>
      <c r="D16" s="437"/>
      <c r="E16" s="437"/>
      <c r="F16" s="437"/>
    </row>
    <row r="17" spans="1:7">
      <c r="A17" s="243"/>
      <c r="B17" s="243"/>
      <c r="C17" s="243"/>
      <c r="D17" s="243"/>
      <c r="E17" s="243"/>
      <c r="F17" s="243"/>
    </row>
    <row r="18" spans="1:7">
      <c r="A18" s="438" t="s">
        <v>416</v>
      </c>
      <c r="B18" s="439"/>
      <c r="C18" s="439"/>
      <c r="D18" s="439"/>
      <c r="E18" s="439"/>
      <c r="F18" s="439"/>
      <c r="G18" s="440"/>
    </row>
    <row r="19" spans="1:7">
      <c r="A19" s="441" t="s">
        <v>417</v>
      </c>
      <c r="B19" s="442"/>
      <c r="C19" s="442"/>
      <c r="D19" s="442"/>
      <c r="E19" s="442"/>
      <c r="F19" s="442"/>
      <c r="G19" s="443"/>
    </row>
    <row r="20" spans="1:7" ht="15.75" thickBot="1">
      <c r="A20" s="244"/>
      <c r="B20" s="244"/>
      <c r="C20" s="244"/>
      <c r="D20" s="244"/>
      <c r="E20" s="244"/>
      <c r="F20" s="244"/>
    </row>
    <row r="21" spans="1:7" ht="30.75" thickBot="1">
      <c r="A21" s="238" t="s">
        <v>391</v>
      </c>
      <c r="B21" s="12" t="s">
        <v>392</v>
      </c>
      <c r="C21" s="240" t="s">
        <v>393</v>
      </c>
      <c r="D21" s="16" t="s">
        <v>394</v>
      </c>
      <c r="E21" s="239" t="s">
        <v>395</v>
      </c>
      <c r="F21" s="16" t="s">
        <v>396</v>
      </c>
      <c r="G21" s="245" t="s">
        <v>413</v>
      </c>
    </row>
    <row r="22" spans="1:7" ht="15.75" thickBot="1">
      <c r="A22" s="248"/>
      <c r="B22" s="248"/>
      <c r="C22" s="248"/>
      <c r="D22" s="249"/>
      <c r="E22" s="248"/>
      <c r="F22" s="248"/>
      <c r="G22" s="246"/>
    </row>
    <row r="23" spans="1:7" ht="30" customHeight="1">
      <c r="A23" s="430">
        <v>1</v>
      </c>
      <c r="B23" s="432" t="s">
        <v>414</v>
      </c>
      <c r="C23" s="246" t="s">
        <v>415</v>
      </c>
      <c r="D23" s="434">
        <v>1584000</v>
      </c>
      <c r="E23" s="432">
        <v>2017</v>
      </c>
      <c r="F23" s="432" t="s">
        <v>420</v>
      </c>
      <c r="G23" s="432" t="s">
        <v>421</v>
      </c>
    </row>
    <row r="24" spans="1:7" ht="29.25" customHeight="1" thickBot="1">
      <c r="A24" s="431"/>
      <c r="B24" s="433"/>
      <c r="C24" s="247" t="s">
        <v>419</v>
      </c>
      <c r="D24" s="435"/>
      <c r="E24" s="433"/>
      <c r="F24" s="433"/>
      <c r="G24" s="433"/>
    </row>
    <row r="25" spans="1:7" ht="75">
      <c r="A25" s="430">
        <v>2</v>
      </c>
      <c r="B25" s="432" t="s">
        <v>422</v>
      </c>
      <c r="C25" s="250" t="s">
        <v>423</v>
      </c>
      <c r="D25" s="434">
        <v>245000</v>
      </c>
      <c r="E25" s="432">
        <v>2018</v>
      </c>
      <c r="F25" s="432" t="s">
        <v>424</v>
      </c>
      <c r="G25" s="432" t="s">
        <v>425</v>
      </c>
    </row>
    <row r="26" spans="1:7" ht="30.75" thickBot="1">
      <c r="A26" s="431"/>
      <c r="B26" s="433"/>
      <c r="C26" s="247" t="s">
        <v>419</v>
      </c>
      <c r="D26" s="435"/>
      <c r="E26" s="433"/>
      <c r="F26" s="433"/>
      <c r="G26" s="433"/>
    </row>
    <row r="27" spans="1:7" ht="45.75" thickBot="1">
      <c r="A27" s="252">
        <v>3</v>
      </c>
      <c r="B27" s="247" t="s">
        <v>426</v>
      </c>
      <c r="C27" s="247" t="s">
        <v>427</v>
      </c>
      <c r="D27" s="251">
        <v>548496</v>
      </c>
      <c r="E27" s="247">
        <v>2017</v>
      </c>
      <c r="F27" s="247" t="s">
        <v>428</v>
      </c>
      <c r="G27" s="247" t="s">
        <v>429</v>
      </c>
    </row>
    <row r="28" spans="1:7" ht="60.75" thickBot="1">
      <c r="A28" s="252">
        <v>4</v>
      </c>
      <c r="B28" s="247" t="s">
        <v>430</v>
      </c>
      <c r="C28" s="247" t="s">
        <v>431</v>
      </c>
      <c r="D28" s="247" t="s">
        <v>432</v>
      </c>
      <c r="E28" s="247">
        <v>2017</v>
      </c>
      <c r="F28" s="247" t="s">
        <v>433</v>
      </c>
      <c r="G28" s="247" t="s">
        <v>434</v>
      </c>
    </row>
    <row r="29" spans="1:7" ht="45.75" thickBot="1">
      <c r="A29" s="252">
        <v>5</v>
      </c>
      <c r="B29" s="247" t="s">
        <v>426</v>
      </c>
      <c r="C29" s="247" t="s">
        <v>435</v>
      </c>
      <c r="D29" s="247" t="s">
        <v>436</v>
      </c>
      <c r="E29" s="247">
        <v>2017</v>
      </c>
      <c r="F29" s="247" t="s">
        <v>437</v>
      </c>
      <c r="G29" s="247" t="s">
        <v>438</v>
      </c>
    </row>
  </sheetData>
  <mergeCells count="29">
    <mergeCell ref="A7:C7"/>
    <mergeCell ref="D7:F7"/>
    <mergeCell ref="A2:F2"/>
    <mergeCell ref="A3:F3"/>
    <mergeCell ref="A4:F4"/>
    <mergeCell ref="A6:C6"/>
    <mergeCell ref="D6:F6"/>
    <mergeCell ref="A14:F14"/>
    <mergeCell ref="A16:F16"/>
    <mergeCell ref="A18:G18"/>
    <mergeCell ref="A19:G19"/>
    <mergeCell ref="A8:C8"/>
    <mergeCell ref="D8:F8"/>
    <mergeCell ref="A9:F9"/>
    <mergeCell ref="A10:F10"/>
    <mergeCell ref="A11:F11"/>
    <mergeCell ref="A13:F13"/>
    <mergeCell ref="G23:G24"/>
    <mergeCell ref="G25:G26"/>
    <mergeCell ref="A23:A24"/>
    <mergeCell ref="B23:B24"/>
    <mergeCell ref="D23:D24"/>
    <mergeCell ref="E23:E24"/>
    <mergeCell ref="F23:F24"/>
    <mergeCell ref="A25:A26"/>
    <mergeCell ref="B25:B26"/>
    <mergeCell ref="D25:D26"/>
    <mergeCell ref="E25:E26"/>
    <mergeCell ref="F25:F26"/>
  </mergeCells>
  <hyperlinks>
    <hyperlink ref="A4" location="Par1409" display="Par1409"/>
    <hyperlink ref="A11" location="Par1426" display="Par1426"/>
    <hyperlink ref="A11:C11" r:id="rId1" display="О корпоративных правилах осуществления закупок (включая использование конкурсов, аукционов) &lt;5&gt;"/>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R22"/>
  <sheetViews>
    <sheetView workbookViewId="0">
      <selection activeCell="E12" sqref="E12:F12"/>
    </sheetView>
  </sheetViews>
  <sheetFormatPr defaultRowHeight="15"/>
  <cols>
    <col min="1" max="1" width="18" customWidth="1"/>
    <col min="2" max="2" width="18.42578125" customWidth="1"/>
    <col min="3" max="3" width="11.140625" customWidth="1"/>
    <col min="8" max="8" width="10.85546875" customWidth="1"/>
  </cols>
  <sheetData>
    <row r="1" spans="1:18">
      <c r="H1" s="64" t="s">
        <v>92</v>
      </c>
    </row>
    <row r="2" spans="1:18">
      <c r="A2" s="274" t="s">
        <v>46</v>
      </c>
      <c r="B2" s="274"/>
      <c r="C2" s="274"/>
      <c r="D2" s="274"/>
      <c r="E2" s="274"/>
      <c r="F2" s="274"/>
      <c r="G2" s="274"/>
      <c r="H2" s="274"/>
    </row>
    <row r="3" spans="1:18">
      <c r="A3" s="274" t="s">
        <v>47</v>
      </c>
      <c r="B3" s="274"/>
      <c r="C3" s="274"/>
      <c r="D3" s="274"/>
      <c r="E3" s="274"/>
      <c r="F3" s="274"/>
      <c r="G3" s="274"/>
      <c r="H3" s="274"/>
    </row>
    <row r="4" spans="1:18">
      <c r="A4" s="304" t="s">
        <v>48</v>
      </c>
      <c r="B4" s="304"/>
      <c r="C4" s="304"/>
      <c r="D4" s="304"/>
      <c r="E4" s="304"/>
      <c r="F4" s="304"/>
      <c r="G4" s="304"/>
      <c r="H4" s="304"/>
    </row>
    <row r="5" spans="1:18" ht="15.75" thickBot="1">
      <c r="A5" s="18"/>
      <c r="B5" s="18"/>
      <c r="C5" s="18"/>
      <c r="D5" s="18"/>
      <c r="E5" s="18"/>
      <c r="F5" s="18"/>
      <c r="G5" s="18"/>
      <c r="H5" s="18"/>
    </row>
    <row r="6" spans="1:18" ht="15.75" thickBot="1">
      <c r="A6" s="286" t="s">
        <v>28</v>
      </c>
      <c r="B6" s="287"/>
      <c r="C6" s="287"/>
      <c r="D6" s="288"/>
      <c r="E6" s="320" t="s">
        <v>27</v>
      </c>
      <c r="F6" s="321"/>
      <c r="G6" s="321"/>
      <c r="H6" s="322"/>
    </row>
    <row r="7" spans="1:18" ht="15.75" thickBot="1">
      <c r="A7" s="286" t="s">
        <v>26</v>
      </c>
      <c r="B7" s="287"/>
      <c r="C7" s="287"/>
      <c r="D7" s="288"/>
      <c r="E7" s="280" t="s">
        <v>25</v>
      </c>
      <c r="F7" s="281"/>
      <c r="G7" s="281"/>
      <c r="H7" s="282"/>
    </row>
    <row r="8" spans="1:18" ht="15.75" thickBot="1">
      <c r="A8" s="286" t="s">
        <v>24</v>
      </c>
      <c r="B8" s="287"/>
      <c r="C8" s="287"/>
      <c r="D8" s="288"/>
      <c r="E8" s="323" t="s">
        <v>40</v>
      </c>
      <c r="F8" s="324"/>
      <c r="G8" s="324"/>
      <c r="H8" s="325"/>
    </row>
    <row r="9" spans="1:18" ht="29.25" customHeight="1" thickBot="1">
      <c r="A9" s="283" t="s">
        <v>239</v>
      </c>
      <c r="B9" s="284"/>
      <c r="C9" s="284"/>
      <c r="D9" s="284"/>
      <c r="E9" s="284"/>
      <c r="F9" s="284"/>
      <c r="G9" s="284"/>
      <c r="H9" s="285"/>
    </row>
    <row r="10" spans="1:18" ht="30" customHeight="1" thickBot="1">
      <c r="A10" s="295" t="s">
        <v>23</v>
      </c>
      <c r="B10" s="296"/>
      <c r="C10" s="296"/>
      <c r="D10" s="297"/>
      <c r="E10" s="258" t="s">
        <v>236</v>
      </c>
      <c r="F10" s="259"/>
      <c r="G10" s="259"/>
      <c r="H10" s="260"/>
    </row>
    <row r="11" spans="1:18" ht="16.5" thickBot="1">
      <c r="A11" s="307" t="s">
        <v>22</v>
      </c>
      <c r="B11" s="308"/>
      <c r="C11" s="308"/>
      <c r="D11" s="309"/>
      <c r="E11" s="258" t="s">
        <v>21</v>
      </c>
      <c r="F11" s="260"/>
      <c r="G11" s="258" t="s">
        <v>20</v>
      </c>
      <c r="H11" s="260"/>
      <c r="L11" s="20"/>
      <c r="M11" s="20"/>
      <c r="N11" s="20"/>
      <c r="O11" s="20"/>
      <c r="P11" s="20"/>
      <c r="Q11" s="20"/>
      <c r="R11" s="21"/>
    </row>
    <row r="12" spans="1:18" ht="15.75" thickBot="1">
      <c r="A12" s="310"/>
      <c r="B12" s="311"/>
      <c r="C12" s="311"/>
      <c r="D12" s="312"/>
      <c r="E12" s="313">
        <v>43094</v>
      </c>
      <c r="F12" s="314"/>
      <c r="G12" s="315" t="s">
        <v>240</v>
      </c>
      <c r="H12" s="316"/>
    </row>
    <row r="13" spans="1:18" ht="63" customHeight="1" thickBot="1">
      <c r="A13" s="286" t="s">
        <v>19</v>
      </c>
      <c r="B13" s="287"/>
      <c r="C13" s="287"/>
      <c r="D13" s="288"/>
      <c r="E13" s="271" t="s">
        <v>242</v>
      </c>
      <c r="F13" s="305"/>
      <c r="G13" s="305"/>
      <c r="H13" s="306"/>
    </row>
    <row r="14" spans="1:18" ht="30.75" customHeight="1" thickBot="1">
      <c r="A14" s="286" t="s">
        <v>41</v>
      </c>
      <c r="B14" s="287"/>
      <c r="C14" s="287"/>
      <c r="D14" s="288"/>
      <c r="E14" s="258" t="s">
        <v>213</v>
      </c>
      <c r="F14" s="259"/>
      <c r="G14" s="259"/>
      <c r="H14" s="260"/>
    </row>
    <row r="15" spans="1:18" ht="15.75" thickBot="1">
      <c r="A15" s="295" t="s">
        <v>56</v>
      </c>
      <c r="B15" s="296"/>
      <c r="C15" s="296"/>
      <c r="D15" s="297"/>
      <c r="E15" s="258" t="s">
        <v>57</v>
      </c>
      <c r="F15" s="259"/>
      <c r="G15" s="259"/>
      <c r="H15" s="260"/>
    </row>
    <row r="16" spans="1:18" ht="15.75" thickBot="1">
      <c r="A16" s="265" t="s">
        <v>237</v>
      </c>
      <c r="B16" s="266"/>
      <c r="C16" s="267"/>
      <c r="D16" s="265" t="s">
        <v>238</v>
      </c>
      <c r="E16" s="266"/>
      <c r="F16" s="266"/>
      <c r="G16" s="266"/>
      <c r="H16" s="267"/>
    </row>
    <row r="17" spans="1:8" ht="15.75" thickBot="1">
      <c r="A17" s="265" t="s">
        <v>42</v>
      </c>
      <c r="B17" s="267"/>
      <c r="C17" s="318" t="s">
        <v>1</v>
      </c>
      <c r="D17" s="265" t="s">
        <v>42</v>
      </c>
      <c r="E17" s="266"/>
      <c r="F17" s="266"/>
      <c r="G17" s="267"/>
      <c r="H17" s="318" t="s">
        <v>1</v>
      </c>
    </row>
    <row r="18" spans="1:8" ht="60.75" thickBot="1">
      <c r="A18" s="2" t="s">
        <v>6</v>
      </c>
      <c r="B18" s="3" t="s">
        <v>43</v>
      </c>
      <c r="C18" s="319"/>
      <c r="D18" s="265" t="s">
        <v>6</v>
      </c>
      <c r="E18" s="267"/>
      <c r="F18" s="265" t="s">
        <v>43</v>
      </c>
      <c r="G18" s="267"/>
      <c r="H18" s="319"/>
    </row>
    <row r="19" spans="1:8" ht="15.75" thickBot="1">
      <c r="A19" s="90" t="s">
        <v>211</v>
      </c>
      <c r="B19" s="94" t="s">
        <v>212</v>
      </c>
      <c r="C19" s="8" t="s">
        <v>0</v>
      </c>
      <c r="D19" s="258" t="s">
        <v>211</v>
      </c>
      <c r="E19" s="260"/>
      <c r="F19" s="258" t="s">
        <v>212</v>
      </c>
      <c r="G19" s="260"/>
      <c r="H19" s="8" t="s">
        <v>0</v>
      </c>
    </row>
    <row r="20" spans="1:8" ht="15.75" thickBot="1">
      <c r="A20" s="19">
        <v>267376.8</v>
      </c>
      <c r="B20" s="86">
        <v>103.6</v>
      </c>
      <c r="C20" s="86">
        <v>0.67659999999999998</v>
      </c>
      <c r="D20" s="317">
        <v>262492.59999999998</v>
      </c>
      <c r="E20" s="276"/>
      <c r="F20" s="317">
        <v>105.6</v>
      </c>
      <c r="G20" s="276"/>
      <c r="H20" s="86">
        <v>0.6583</v>
      </c>
    </row>
    <row r="21" spans="1:8" ht="15.75" thickBot="1">
      <c r="A21" s="307" t="s">
        <v>44</v>
      </c>
      <c r="B21" s="309"/>
      <c r="C21" s="295" t="s">
        <v>45</v>
      </c>
      <c r="D21" s="296"/>
      <c r="E21" s="296"/>
      <c r="F21" s="296"/>
      <c r="G21" s="296"/>
      <c r="H21" s="297"/>
    </row>
    <row r="22" spans="1:8" ht="15.75" thickBot="1">
      <c r="A22" s="310"/>
      <c r="B22" s="312"/>
      <c r="C22" s="295"/>
      <c r="D22" s="296"/>
      <c r="E22" s="296"/>
      <c r="F22" s="296"/>
      <c r="G22" s="296"/>
      <c r="H22" s="297"/>
    </row>
  </sheetData>
  <mergeCells count="38">
    <mergeCell ref="E6:H6"/>
    <mergeCell ref="A7:D7"/>
    <mergeCell ref="E7:H7"/>
    <mergeCell ref="A8:D8"/>
    <mergeCell ref="E8:H8"/>
    <mergeCell ref="A21:B22"/>
    <mergeCell ref="C21:H21"/>
    <mergeCell ref="C22:H22"/>
    <mergeCell ref="A16:C16"/>
    <mergeCell ref="D16:H16"/>
    <mergeCell ref="A17:B17"/>
    <mergeCell ref="C17:C18"/>
    <mergeCell ref="D17:G17"/>
    <mergeCell ref="H17:H18"/>
    <mergeCell ref="D18:E18"/>
    <mergeCell ref="F18:G18"/>
    <mergeCell ref="E15:H15"/>
    <mergeCell ref="D19:E19"/>
    <mergeCell ref="F19:G19"/>
    <mergeCell ref="D20:E20"/>
    <mergeCell ref="F20:G20"/>
    <mergeCell ref="A15:D15"/>
    <mergeCell ref="A2:H2"/>
    <mergeCell ref="A3:H3"/>
    <mergeCell ref="A4:H4"/>
    <mergeCell ref="E14:H14"/>
    <mergeCell ref="E13:H13"/>
    <mergeCell ref="A13:D13"/>
    <mergeCell ref="A14:D14"/>
    <mergeCell ref="A9:H9"/>
    <mergeCell ref="A10:D10"/>
    <mergeCell ref="E10:H10"/>
    <mergeCell ref="A11:D12"/>
    <mergeCell ref="E11:F11"/>
    <mergeCell ref="G11:H11"/>
    <mergeCell ref="E12:F12"/>
    <mergeCell ref="G12:H12"/>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548"/>
  <sheetViews>
    <sheetView workbookViewId="0">
      <selection activeCell="F12" sqref="F12"/>
    </sheetView>
  </sheetViews>
  <sheetFormatPr defaultRowHeight="15"/>
  <cols>
    <col min="1" max="1" width="5.5703125" customWidth="1"/>
    <col min="2" max="2" width="64.85546875" bestFit="1" customWidth="1"/>
    <col min="3" max="3" width="16.85546875" customWidth="1"/>
    <col min="4" max="4" width="17" customWidth="1"/>
    <col min="5" max="8" width="15.42578125" customWidth="1"/>
    <col min="9" max="9" width="14.42578125" customWidth="1"/>
    <col min="11" max="11" width="9.85546875" customWidth="1"/>
  </cols>
  <sheetData>
    <row r="1" spans="2:7">
      <c r="D1" s="64" t="s">
        <v>93</v>
      </c>
    </row>
    <row r="2" spans="2:7">
      <c r="B2" s="274" t="s">
        <v>49</v>
      </c>
      <c r="C2" s="274"/>
      <c r="D2" s="274"/>
    </row>
    <row r="3" spans="2:7">
      <c r="B3" s="274" t="s">
        <v>50</v>
      </c>
      <c r="C3" s="274"/>
      <c r="D3" s="274"/>
    </row>
    <row r="4" spans="2:7" ht="15.75" thickBot="1"/>
    <row r="5" spans="2:7" ht="15.75" thickBot="1">
      <c r="B5" s="22" t="s">
        <v>28</v>
      </c>
      <c r="C5" s="320" t="s">
        <v>27</v>
      </c>
      <c r="D5" s="322"/>
    </row>
    <row r="6" spans="2:7" ht="15.75" thickBot="1">
      <c r="B6" s="23" t="s">
        <v>26</v>
      </c>
      <c r="C6" s="280" t="s">
        <v>25</v>
      </c>
      <c r="D6" s="282"/>
    </row>
    <row r="7" spans="2:7" ht="31.5" customHeight="1" thickBot="1">
      <c r="B7" s="26" t="s">
        <v>24</v>
      </c>
      <c r="C7" s="258" t="s">
        <v>40</v>
      </c>
      <c r="D7" s="260"/>
    </row>
    <row r="8" spans="2:7" ht="15.75" thickBot="1">
      <c r="B8" s="265" t="s">
        <v>51</v>
      </c>
      <c r="C8" s="266"/>
      <c r="D8" s="267"/>
    </row>
    <row r="9" spans="2:7" ht="30.75" thickBot="1">
      <c r="B9" s="26" t="s">
        <v>23</v>
      </c>
      <c r="C9" s="258" t="s">
        <v>236</v>
      </c>
      <c r="D9" s="260"/>
    </row>
    <row r="10" spans="2:7" ht="15.75" thickBot="1">
      <c r="B10" s="336" t="s">
        <v>22</v>
      </c>
      <c r="C10" s="3" t="s">
        <v>21</v>
      </c>
      <c r="D10" s="3" t="s">
        <v>20</v>
      </c>
    </row>
    <row r="11" spans="2:7" ht="15.75" thickBot="1">
      <c r="B11" s="337"/>
      <c r="C11" s="28">
        <v>43459</v>
      </c>
      <c r="D11" s="116" t="s">
        <v>248</v>
      </c>
    </row>
    <row r="12" spans="2:7" ht="74.25" customHeight="1" thickBot="1">
      <c r="B12" s="26" t="s">
        <v>19</v>
      </c>
      <c r="C12" s="271" t="s">
        <v>249</v>
      </c>
      <c r="D12" s="306"/>
    </row>
    <row r="13" spans="2:7" ht="15.75" thickBot="1">
      <c r="B13" s="23" t="s">
        <v>55</v>
      </c>
      <c r="C13" s="258" t="s">
        <v>57</v>
      </c>
      <c r="D13" s="260"/>
    </row>
    <row r="14" spans="2:7">
      <c r="B14" s="65"/>
      <c r="C14" s="29"/>
      <c r="D14" s="29"/>
    </row>
    <row r="15" spans="2:7">
      <c r="G15" s="64"/>
    </row>
    <row r="16" spans="2:7">
      <c r="B16" s="124" t="s">
        <v>53</v>
      </c>
      <c r="C16" s="124"/>
      <c r="D16" s="124"/>
      <c r="E16" s="124"/>
      <c r="F16" s="124"/>
      <c r="G16" s="124"/>
    </row>
    <row r="17" spans="1:11">
      <c r="B17" s="124" t="s">
        <v>54</v>
      </c>
      <c r="C17" s="124"/>
      <c r="D17" s="124"/>
      <c r="E17" s="124"/>
      <c r="F17" s="124"/>
      <c r="G17" s="124"/>
    </row>
    <row r="18" spans="1:11" ht="15.75" thickBot="1"/>
    <row r="19" spans="1:11" ht="30" customHeight="1">
      <c r="B19" s="340" t="s">
        <v>252</v>
      </c>
      <c r="C19" s="341"/>
      <c r="D19" s="342"/>
      <c r="E19" s="128"/>
      <c r="F19" s="128"/>
      <c r="G19" s="128"/>
      <c r="H19" s="129"/>
    </row>
    <row r="20" spans="1:11" ht="15.75" thickBot="1">
      <c r="B20" s="343" t="s">
        <v>52</v>
      </c>
      <c r="C20" s="344"/>
      <c r="D20" s="345"/>
      <c r="E20" s="128"/>
      <c r="F20" s="128"/>
      <c r="G20" s="128"/>
      <c r="H20" s="129"/>
    </row>
    <row r="21" spans="1:11" ht="15.75" customHeight="1">
      <c r="A21" s="338" t="s">
        <v>17</v>
      </c>
      <c r="B21" s="338" t="s">
        <v>250</v>
      </c>
      <c r="C21" s="330" t="s">
        <v>251</v>
      </c>
      <c r="D21" s="331"/>
      <c r="E21" s="130"/>
      <c r="F21" s="130"/>
      <c r="G21" s="130"/>
      <c r="H21" s="129"/>
    </row>
    <row r="22" spans="1:11" ht="47.25" customHeight="1" thickBot="1">
      <c r="A22" s="339"/>
      <c r="B22" s="339"/>
      <c r="C22" s="332"/>
      <c r="D22" s="333"/>
      <c r="E22" s="119"/>
      <c r="F22" s="119"/>
      <c r="G22" s="119"/>
      <c r="H22" s="129"/>
    </row>
    <row r="23" spans="1:11" ht="46.5" customHeight="1">
      <c r="A23" s="356">
        <v>1</v>
      </c>
      <c r="B23" s="334" t="s">
        <v>59</v>
      </c>
      <c r="C23" s="330">
        <f>C25+C27</f>
        <v>23563.1</v>
      </c>
      <c r="D23" s="331"/>
      <c r="E23" s="131"/>
      <c r="F23" s="131"/>
      <c r="G23" s="131"/>
      <c r="H23" s="129"/>
    </row>
    <row r="24" spans="1:11" ht="46.5" customHeight="1" thickBot="1">
      <c r="A24" s="357"/>
      <c r="B24" s="335"/>
      <c r="C24" s="332"/>
      <c r="D24" s="333"/>
      <c r="E24" s="131"/>
      <c r="F24" s="131"/>
      <c r="G24" s="131"/>
      <c r="H24" s="129"/>
    </row>
    <row r="25" spans="1:11" ht="17.25" customHeight="1">
      <c r="A25" s="326" t="s">
        <v>32</v>
      </c>
      <c r="B25" s="336" t="s">
        <v>58</v>
      </c>
      <c r="C25" s="330">
        <v>6769.14</v>
      </c>
      <c r="D25" s="331"/>
      <c r="E25" s="131"/>
      <c r="F25" s="131"/>
      <c r="G25" s="131"/>
      <c r="H25" s="129"/>
    </row>
    <row r="26" spans="1:11" ht="15.75" thickBot="1">
      <c r="A26" s="327"/>
      <c r="B26" s="337"/>
      <c r="C26" s="332"/>
      <c r="D26" s="333"/>
      <c r="E26" s="131"/>
      <c r="F26" s="131"/>
      <c r="G26" s="131"/>
      <c r="H26" s="129"/>
    </row>
    <row r="27" spans="1:11">
      <c r="A27" s="328" t="s">
        <v>31</v>
      </c>
      <c r="B27" s="336" t="s">
        <v>58</v>
      </c>
      <c r="C27" s="330">
        <v>16793.96</v>
      </c>
      <c r="D27" s="331"/>
      <c r="E27" s="127"/>
      <c r="F27" s="127"/>
      <c r="G27" s="127"/>
    </row>
    <row r="28" spans="1:11" ht="15.75" thickBot="1">
      <c r="A28" s="329"/>
      <c r="B28" s="337"/>
      <c r="C28" s="332"/>
      <c r="D28" s="333"/>
      <c r="E28" s="127"/>
      <c r="F28" s="127"/>
      <c r="G28" s="127"/>
    </row>
    <row r="29" spans="1:11">
      <c r="A29" s="100"/>
      <c r="B29" s="120"/>
      <c r="C29" s="132"/>
      <c r="D29" s="132"/>
      <c r="E29" s="127"/>
      <c r="F29" s="127"/>
      <c r="G29" s="127"/>
    </row>
    <row r="30" spans="1:11" ht="33" customHeight="1">
      <c r="A30" s="351" t="s">
        <v>263</v>
      </c>
      <c r="B30" s="351"/>
      <c r="C30" s="351"/>
      <c r="D30" s="351"/>
      <c r="E30" s="351"/>
      <c r="F30" s="351"/>
      <c r="G30" s="351"/>
      <c r="H30" s="351"/>
      <c r="I30" s="351"/>
    </row>
    <row r="31" spans="1:11" ht="15.75" thickBot="1">
      <c r="A31" s="133"/>
      <c r="B31" s="117"/>
      <c r="C31" s="117"/>
      <c r="D31" s="126"/>
      <c r="E31" s="126"/>
      <c r="F31" s="126"/>
      <c r="G31" s="126"/>
      <c r="K31" s="216" t="s">
        <v>334</v>
      </c>
    </row>
    <row r="32" spans="1:11" ht="180.75" thickBot="1">
      <c r="A32" s="359"/>
      <c r="B32" s="360"/>
      <c r="C32" s="361"/>
      <c r="D32" s="109" t="s">
        <v>253</v>
      </c>
      <c r="E32" s="109" t="s">
        <v>254</v>
      </c>
      <c r="F32" s="109" t="s">
        <v>253</v>
      </c>
      <c r="G32" s="109" t="s">
        <v>254</v>
      </c>
      <c r="H32" s="109" t="s">
        <v>253</v>
      </c>
      <c r="I32" s="109" t="s">
        <v>254</v>
      </c>
    </row>
    <row r="33" spans="1:9" ht="15.75" thickBot="1">
      <c r="A33" s="138"/>
      <c r="B33" s="266"/>
      <c r="C33" s="267"/>
      <c r="D33" s="265" t="s">
        <v>255</v>
      </c>
      <c r="E33" s="267"/>
      <c r="F33" s="265" t="s">
        <v>256</v>
      </c>
      <c r="G33" s="267"/>
      <c r="H33" s="265" t="s">
        <v>257</v>
      </c>
      <c r="I33" s="267"/>
    </row>
    <row r="34" spans="1:9" ht="15.75" thickBot="1">
      <c r="A34" s="138" t="s">
        <v>61</v>
      </c>
      <c r="B34" s="305" t="s">
        <v>264</v>
      </c>
      <c r="C34" s="305"/>
      <c r="D34" s="305"/>
      <c r="E34" s="305"/>
      <c r="F34" s="305"/>
      <c r="G34" s="305"/>
      <c r="H34" s="305"/>
      <c r="I34" s="306"/>
    </row>
    <row r="35" spans="1:9">
      <c r="A35" s="143" t="s">
        <v>33</v>
      </c>
      <c r="B35" s="365" t="s">
        <v>265</v>
      </c>
      <c r="C35" s="365"/>
      <c r="D35" s="365"/>
      <c r="E35" s="365"/>
      <c r="F35" s="365"/>
      <c r="G35" s="366"/>
    </row>
    <row r="36" spans="1:9">
      <c r="A36" s="136" t="s">
        <v>267</v>
      </c>
      <c r="B36" s="352" t="s">
        <v>269</v>
      </c>
      <c r="C36" s="353"/>
      <c r="D36" s="140">
        <v>1744400</v>
      </c>
      <c r="E36" s="140">
        <v>1690700</v>
      </c>
      <c r="F36" s="140">
        <v>2205400</v>
      </c>
      <c r="G36" s="140">
        <v>2066800</v>
      </c>
    </row>
    <row r="37" spans="1:9" ht="15.75" thickBot="1">
      <c r="A37" s="137" t="s">
        <v>268</v>
      </c>
      <c r="B37" s="354" t="s">
        <v>270</v>
      </c>
      <c r="C37" s="355"/>
      <c r="D37" s="145">
        <v>1633400</v>
      </c>
      <c r="E37" s="145">
        <v>1583200</v>
      </c>
      <c r="F37" s="145">
        <v>2417200</v>
      </c>
      <c r="G37" s="145">
        <v>2201700</v>
      </c>
    </row>
    <row r="38" spans="1:9" ht="15.75" thickBot="1">
      <c r="A38" s="138" t="s">
        <v>62</v>
      </c>
      <c r="B38" s="367" t="s">
        <v>266</v>
      </c>
      <c r="C38" s="368"/>
      <c r="D38" s="368"/>
      <c r="E38" s="368"/>
      <c r="F38" s="368"/>
      <c r="G38" s="368"/>
      <c r="H38" s="368"/>
      <c r="I38" s="369"/>
    </row>
    <row r="39" spans="1:9" ht="17.25">
      <c r="A39" s="147" t="s">
        <v>34</v>
      </c>
      <c r="B39" s="167" t="s">
        <v>272</v>
      </c>
      <c r="C39" s="180"/>
      <c r="D39" s="157">
        <v>3586800</v>
      </c>
      <c r="E39" s="153">
        <v>3155000</v>
      </c>
    </row>
    <row r="40" spans="1:9" ht="17.25">
      <c r="A40" s="148" t="s">
        <v>275</v>
      </c>
      <c r="B40" s="149" t="s">
        <v>273</v>
      </c>
      <c r="C40" s="140"/>
      <c r="D40" s="158">
        <v>4682900</v>
      </c>
      <c r="E40" s="142">
        <v>4280000</v>
      </c>
    </row>
    <row r="41" spans="1:9" ht="18" thickBot="1">
      <c r="A41" s="164" t="s">
        <v>276</v>
      </c>
      <c r="B41" s="166" t="s">
        <v>274</v>
      </c>
      <c r="C41" s="181"/>
      <c r="D41" s="160">
        <v>5035300</v>
      </c>
      <c r="E41" s="161">
        <v>4800700</v>
      </c>
      <c r="F41" s="154"/>
      <c r="G41" s="130"/>
    </row>
    <row r="42" spans="1:9" ht="15.75" thickBot="1">
      <c r="A42" s="138" t="s">
        <v>35</v>
      </c>
      <c r="B42" s="255" t="s">
        <v>277</v>
      </c>
      <c r="C42" s="256"/>
      <c r="D42" s="256"/>
      <c r="E42" s="256"/>
      <c r="F42" s="256"/>
      <c r="G42" s="257"/>
    </row>
    <row r="43" spans="1:9" ht="18" thickBot="1">
      <c r="A43" s="146" t="s">
        <v>280</v>
      </c>
      <c r="B43" s="162" t="s">
        <v>278</v>
      </c>
      <c r="C43" s="163" t="s">
        <v>39</v>
      </c>
      <c r="D43" s="163" t="s">
        <v>39</v>
      </c>
      <c r="E43" s="163">
        <v>6200000</v>
      </c>
      <c r="F43" s="163">
        <v>5969700</v>
      </c>
      <c r="G43" s="130"/>
    </row>
    <row r="44" spans="1:9" ht="15.75" thickBot="1">
      <c r="A44" s="143" t="s">
        <v>36</v>
      </c>
      <c r="B44" s="289" t="s">
        <v>279</v>
      </c>
      <c r="C44" s="290"/>
      <c r="D44" s="290"/>
      <c r="E44" s="290"/>
      <c r="F44" s="290"/>
      <c r="G44" s="291"/>
    </row>
    <row r="45" spans="1:9" ht="17.25">
      <c r="A45" s="169" t="s">
        <v>282</v>
      </c>
      <c r="B45" s="170" t="s">
        <v>272</v>
      </c>
      <c r="C45" s="171"/>
      <c r="D45" s="171"/>
      <c r="E45" s="171"/>
      <c r="F45" s="172">
        <v>3961800</v>
      </c>
      <c r="G45" s="173">
        <v>3903000</v>
      </c>
    </row>
    <row r="46" spans="1:9" ht="17.25">
      <c r="A46" s="148" t="s">
        <v>283</v>
      </c>
      <c r="B46" s="149" t="s">
        <v>273</v>
      </c>
      <c r="C46" s="141"/>
      <c r="D46" s="141"/>
      <c r="E46" s="141"/>
      <c r="F46" s="142">
        <v>4938020</v>
      </c>
      <c r="G46" s="174">
        <v>3688200</v>
      </c>
    </row>
    <row r="47" spans="1:9" ht="18" thickBot="1">
      <c r="A47" s="175" t="s">
        <v>284</v>
      </c>
      <c r="B47" s="176" t="s">
        <v>274</v>
      </c>
      <c r="C47" s="177"/>
      <c r="D47" s="177"/>
      <c r="E47" s="177"/>
      <c r="F47" s="178">
        <v>4974700</v>
      </c>
      <c r="G47" s="179">
        <v>4512500</v>
      </c>
    </row>
    <row r="48" spans="1:9" ht="15.75" thickBot="1">
      <c r="A48" s="146" t="s">
        <v>37</v>
      </c>
      <c r="B48" s="283" t="s">
        <v>281</v>
      </c>
      <c r="C48" s="284"/>
      <c r="D48" s="284"/>
      <c r="E48" s="284"/>
      <c r="F48" s="284"/>
      <c r="G48" s="285"/>
    </row>
    <row r="49" spans="1:7" ht="17.25">
      <c r="A49" s="169" t="s">
        <v>285</v>
      </c>
      <c r="B49" s="167" t="s">
        <v>272</v>
      </c>
      <c r="C49" s="182"/>
      <c r="D49" s="153">
        <v>8066600</v>
      </c>
      <c r="E49" s="153">
        <v>8066600</v>
      </c>
      <c r="F49" s="153">
        <v>8066600</v>
      </c>
      <c r="G49" s="153">
        <v>8066600</v>
      </c>
    </row>
    <row r="50" spans="1:7" ht="18" thickBot="1">
      <c r="A50" s="164" t="s">
        <v>286</v>
      </c>
      <c r="B50" s="166" t="s">
        <v>273</v>
      </c>
      <c r="C50" s="183"/>
      <c r="D50" s="161">
        <v>8425100</v>
      </c>
      <c r="E50" s="161">
        <v>8425100</v>
      </c>
      <c r="F50" s="161">
        <v>8425100</v>
      </c>
      <c r="G50" s="161">
        <v>8425100</v>
      </c>
    </row>
    <row r="51" spans="1:7" ht="15.75" thickBot="1">
      <c r="A51" s="138" t="s">
        <v>38</v>
      </c>
      <c r="B51" s="255" t="s">
        <v>287</v>
      </c>
      <c r="C51" s="256"/>
      <c r="D51" s="256"/>
      <c r="E51" s="256"/>
      <c r="F51" s="256"/>
      <c r="G51" s="257"/>
    </row>
    <row r="52" spans="1:7" ht="17.25">
      <c r="A52" s="185" t="s">
        <v>288</v>
      </c>
      <c r="B52" s="167" t="s">
        <v>290</v>
      </c>
      <c r="C52" s="130"/>
      <c r="D52" s="153">
        <v>9054800</v>
      </c>
      <c r="E52" s="153">
        <v>9054800</v>
      </c>
      <c r="F52" s="153">
        <v>9054800</v>
      </c>
      <c r="G52" s="153">
        <v>9054800</v>
      </c>
    </row>
    <row r="53" spans="1:7" ht="18" thickBot="1">
      <c r="A53" s="186" t="s">
        <v>289</v>
      </c>
      <c r="B53" s="166" t="s">
        <v>291</v>
      </c>
      <c r="C53" s="190"/>
      <c r="D53" s="161">
        <v>23581800</v>
      </c>
      <c r="E53" s="161">
        <v>23581800</v>
      </c>
      <c r="F53" s="161">
        <v>23581800</v>
      </c>
      <c r="G53" s="161">
        <v>23581800</v>
      </c>
    </row>
    <row r="54" spans="1:7" ht="13.5" customHeight="1" thickBot="1">
      <c r="A54" s="188" t="s">
        <v>63</v>
      </c>
      <c r="B54" s="363" t="s">
        <v>292</v>
      </c>
      <c r="C54" s="363"/>
      <c r="D54" s="363"/>
      <c r="E54" s="363"/>
      <c r="F54" s="363"/>
      <c r="G54" s="364"/>
    </row>
    <row r="55" spans="1:7" ht="15.75" thickBot="1">
      <c r="A55" s="192" t="s">
        <v>81</v>
      </c>
      <c r="B55" s="193" t="s">
        <v>293</v>
      </c>
      <c r="C55" s="191"/>
      <c r="D55" s="194">
        <v>1879600</v>
      </c>
      <c r="E55" s="194">
        <v>1879600</v>
      </c>
      <c r="F55" s="194">
        <v>1879600</v>
      </c>
      <c r="G55" s="194">
        <v>1879600</v>
      </c>
    </row>
    <row r="56" spans="1:7" ht="15" customHeight="1" thickBot="1">
      <c r="A56" s="187" t="s">
        <v>64</v>
      </c>
      <c r="B56" s="362" t="s">
        <v>294</v>
      </c>
      <c r="C56" s="363"/>
      <c r="D56" s="363"/>
      <c r="E56" s="363"/>
      <c r="F56" s="363"/>
      <c r="G56" s="364"/>
    </row>
    <row r="57" spans="1:7" ht="15" customHeight="1" thickBot="1">
      <c r="A57" s="198" t="s">
        <v>295</v>
      </c>
      <c r="B57" s="346" t="s">
        <v>303</v>
      </c>
      <c r="C57" s="346"/>
      <c r="D57" s="346"/>
      <c r="E57" s="346"/>
      <c r="F57" s="346"/>
      <c r="G57" s="346"/>
    </row>
    <row r="58" spans="1:7">
      <c r="A58" s="202" t="s">
        <v>304</v>
      </c>
      <c r="B58" s="150" t="s">
        <v>296</v>
      </c>
      <c r="C58" s="189"/>
      <c r="D58" s="142">
        <v>9846.4</v>
      </c>
      <c r="E58" s="142">
        <v>9846.4</v>
      </c>
      <c r="F58" s="142">
        <v>9846.4</v>
      </c>
      <c r="G58" s="142">
        <v>9846.4</v>
      </c>
    </row>
    <row r="59" spans="1:7" ht="16.5" customHeight="1">
      <c r="A59" s="199" t="s">
        <v>305</v>
      </c>
      <c r="B59" s="150" t="s">
        <v>297</v>
      </c>
      <c r="C59" s="195"/>
      <c r="D59" s="142">
        <v>5272.6</v>
      </c>
      <c r="E59" s="142">
        <v>5272.6</v>
      </c>
      <c r="F59" s="142">
        <v>5272.6</v>
      </c>
      <c r="G59" s="142">
        <v>5272.6</v>
      </c>
    </row>
    <row r="60" spans="1:7">
      <c r="A60" s="199" t="s">
        <v>306</v>
      </c>
      <c r="B60" s="150" t="s">
        <v>298</v>
      </c>
      <c r="C60" s="189"/>
      <c r="D60" s="142">
        <v>4875.8</v>
      </c>
      <c r="E60" s="142">
        <v>4875.8</v>
      </c>
      <c r="F60" s="142">
        <v>4875.8</v>
      </c>
      <c r="G60" s="142">
        <v>4875.8</v>
      </c>
    </row>
    <row r="61" spans="1:7" ht="17.25" customHeight="1">
      <c r="A61" s="199" t="s">
        <v>307</v>
      </c>
      <c r="B61" s="150" t="s">
        <v>299</v>
      </c>
      <c r="C61" s="140"/>
      <c r="D61" s="142">
        <v>5794.2</v>
      </c>
      <c r="E61" s="142">
        <v>5794.2</v>
      </c>
      <c r="F61" s="142">
        <v>5794.2</v>
      </c>
      <c r="G61" s="142">
        <v>5794.2</v>
      </c>
    </row>
    <row r="62" spans="1:7" ht="15.75" thickBot="1">
      <c r="A62" s="201" t="s">
        <v>308</v>
      </c>
      <c r="B62" s="203" t="s">
        <v>300</v>
      </c>
      <c r="C62" s="181"/>
      <c r="D62" s="161">
        <v>3064.6</v>
      </c>
      <c r="E62" s="161">
        <v>3064.6</v>
      </c>
      <c r="F62" s="161">
        <v>3064.6</v>
      </c>
      <c r="G62" s="161">
        <v>3064.6</v>
      </c>
    </row>
    <row r="63" spans="1:7" ht="15.75" thickBot="1">
      <c r="A63" s="200" t="s">
        <v>301</v>
      </c>
      <c r="B63" s="347" t="s">
        <v>309</v>
      </c>
      <c r="C63" s="348"/>
      <c r="D63" s="348"/>
      <c r="E63" s="348"/>
      <c r="F63" s="348"/>
      <c r="G63" s="349"/>
    </row>
    <row r="64" spans="1:7">
      <c r="A64" s="202" t="s">
        <v>312</v>
      </c>
      <c r="B64" s="152" t="s">
        <v>310</v>
      </c>
      <c r="C64" s="168"/>
      <c r="D64" s="153">
        <v>10416.6</v>
      </c>
      <c r="E64" s="153">
        <v>10416.6</v>
      </c>
      <c r="F64" s="153">
        <v>10416.6</v>
      </c>
      <c r="G64" s="153">
        <v>10416.6</v>
      </c>
    </row>
    <row r="65" spans="1:12" ht="15.75" thickBot="1">
      <c r="A65" s="201" t="s">
        <v>314</v>
      </c>
      <c r="B65" s="150" t="s">
        <v>311</v>
      </c>
      <c r="C65" s="141"/>
      <c r="D65" s="142">
        <v>7647.8</v>
      </c>
      <c r="E65" s="142">
        <v>7647.8</v>
      </c>
      <c r="F65" s="142">
        <v>7647.8</v>
      </c>
      <c r="G65" s="142">
        <v>7647.8</v>
      </c>
    </row>
    <row r="66" spans="1:12" ht="15.75" thickBot="1">
      <c r="A66" s="200" t="s">
        <v>302</v>
      </c>
      <c r="B66" s="350" t="s">
        <v>313</v>
      </c>
      <c r="C66" s="350"/>
      <c r="D66" s="350"/>
      <c r="E66" s="350"/>
      <c r="F66" s="350"/>
      <c r="G66" s="350"/>
    </row>
    <row r="67" spans="1:12">
      <c r="A67" s="202" t="s">
        <v>318</v>
      </c>
      <c r="B67" s="150" t="s">
        <v>315</v>
      </c>
      <c r="C67" s="196"/>
      <c r="D67" s="142">
        <v>19085.8</v>
      </c>
      <c r="E67" s="142">
        <v>19085.8</v>
      </c>
      <c r="F67" s="142">
        <v>19085.8</v>
      </c>
      <c r="G67" s="142">
        <v>19085.8</v>
      </c>
    </row>
    <row r="68" spans="1:12" ht="15.75" customHeight="1">
      <c r="A68" s="199" t="s">
        <v>319</v>
      </c>
      <c r="B68" s="150" t="s">
        <v>316</v>
      </c>
      <c r="C68" s="197"/>
      <c r="D68" s="142">
        <v>14701</v>
      </c>
      <c r="E68" s="142">
        <v>14701</v>
      </c>
      <c r="F68" s="142">
        <v>14701</v>
      </c>
      <c r="G68" s="142">
        <v>14701</v>
      </c>
    </row>
    <row r="69" spans="1:12" ht="15.75" thickBot="1">
      <c r="A69" s="201" t="s">
        <v>320</v>
      </c>
      <c r="B69" s="203" t="s">
        <v>317</v>
      </c>
      <c r="C69" s="204"/>
      <c r="D69" s="161">
        <v>9468.7000000000007</v>
      </c>
      <c r="E69" s="161">
        <v>9468.7000000000007</v>
      </c>
      <c r="F69" s="161">
        <v>9468.7000000000007</v>
      </c>
      <c r="G69" s="161">
        <v>9468.7000000000007</v>
      </c>
    </row>
    <row r="70" spans="1:12" ht="28.5" customHeight="1" thickBot="1">
      <c r="A70" s="187" t="s">
        <v>65</v>
      </c>
      <c r="B70" s="362" t="s">
        <v>321</v>
      </c>
      <c r="C70" s="363"/>
      <c r="D70" s="363"/>
      <c r="E70" s="363"/>
      <c r="F70" s="363"/>
      <c r="G70" s="364"/>
    </row>
    <row r="71" spans="1:12" ht="31.5" customHeight="1" thickBot="1">
      <c r="A71" s="187" t="s">
        <v>322</v>
      </c>
      <c r="B71" s="362" t="s">
        <v>323</v>
      </c>
      <c r="C71" s="363"/>
      <c r="D71" s="363"/>
      <c r="E71" s="363"/>
      <c r="F71" s="363"/>
      <c r="G71" s="364"/>
    </row>
    <row r="72" spans="1:12" ht="15.75" customHeight="1">
      <c r="A72" s="184"/>
      <c r="B72" s="130"/>
      <c r="C72" s="184"/>
      <c r="D72" s="131"/>
      <c r="E72" s="131"/>
      <c r="F72" s="131"/>
      <c r="G72" s="131"/>
    </row>
    <row r="73" spans="1:12">
      <c r="A73" s="184"/>
      <c r="B73" s="358" t="s">
        <v>329</v>
      </c>
      <c r="C73" s="358"/>
      <c r="D73" s="358"/>
      <c r="E73" s="358"/>
      <c r="F73" s="358"/>
      <c r="G73" s="131"/>
    </row>
    <row r="74" spans="1:12">
      <c r="A74" s="358" t="s">
        <v>324</v>
      </c>
      <c r="B74" s="358"/>
      <c r="C74" s="358"/>
      <c r="D74" s="358"/>
      <c r="E74" s="358"/>
      <c r="F74" s="358"/>
      <c r="G74" s="118"/>
    </row>
    <row r="75" spans="1:12">
      <c r="A75" s="358" t="s">
        <v>325</v>
      </c>
      <c r="B75" s="358"/>
      <c r="C75" s="358"/>
      <c r="D75" s="358"/>
      <c r="E75" s="358"/>
      <c r="F75" s="358"/>
      <c r="G75" s="64"/>
    </row>
    <row r="76" spans="1:12">
      <c r="A76" s="358" t="s">
        <v>326</v>
      </c>
      <c r="B76" s="358"/>
      <c r="C76" s="358"/>
      <c r="D76" s="358"/>
      <c r="E76" s="358"/>
      <c r="F76" s="358"/>
      <c r="G76" s="124"/>
    </row>
    <row r="77" spans="1:12">
      <c r="A77" s="358" t="s">
        <v>327</v>
      </c>
      <c r="B77" s="358"/>
      <c r="C77" s="358"/>
      <c r="D77" s="358"/>
      <c r="E77" s="358"/>
      <c r="F77" s="358"/>
      <c r="G77" s="124"/>
    </row>
    <row r="78" spans="1:12">
      <c r="A78" s="358" t="s">
        <v>328</v>
      </c>
      <c r="B78" s="358"/>
      <c r="C78" s="358"/>
      <c r="D78" s="358"/>
      <c r="E78" s="358"/>
      <c r="F78" s="358"/>
      <c r="G78" s="216" t="s">
        <v>334</v>
      </c>
      <c r="L78" s="21"/>
    </row>
    <row r="79" spans="1:12" ht="15.75" thickBot="1">
      <c r="A79" s="124"/>
      <c r="C79" s="124"/>
      <c r="D79" s="124"/>
      <c r="E79" s="124"/>
      <c r="F79" s="124"/>
      <c r="G79" s="124"/>
      <c r="L79" s="21"/>
    </row>
    <row r="80" spans="1:12" ht="165.75" thickBot="1">
      <c r="A80" s="207"/>
      <c r="B80" s="15"/>
      <c r="C80" s="206" t="s">
        <v>253</v>
      </c>
      <c r="D80" s="109" t="s">
        <v>254</v>
      </c>
      <c r="E80" s="109" t="s">
        <v>253</v>
      </c>
      <c r="F80" s="109" t="s">
        <v>254</v>
      </c>
    </row>
    <row r="81" spans="1:7" ht="15.75" thickBot="1">
      <c r="A81" s="208"/>
      <c r="B81" s="125"/>
      <c r="C81" s="377" t="s">
        <v>255</v>
      </c>
      <c r="D81" s="378"/>
      <c r="E81" s="377" t="s">
        <v>256</v>
      </c>
      <c r="F81" s="378"/>
      <c r="G81" s="25"/>
    </row>
    <row r="82" spans="1:7" ht="45" customHeight="1" thickBot="1">
      <c r="A82" s="211">
        <v>1</v>
      </c>
      <c r="B82" s="374" t="s">
        <v>330</v>
      </c>
      <c r="C82" s="375"/>
      <c r="D82" s="375"/>
      <c r="E82" s="375"/>
      <c r="F82" s="376"/>
      <c r="G82" s="205"/>
    </row>
    <row r="83" spans="1:7" ht="33.75">
      <c r="A83" s="212" t="s">
        <v>32</v>
      </c>
      <c r="B83" s="152" t="s">
        <v>331</v>
      </c>
      <c r="C83" s="217">
        <v>294.36</v>
      </c>
      <c r="D83" s="217">
        <v>294.36</v>
      </c>
      <c r="E83" s="217">
        <v>294.36</v>
      </c>
      <c r="F83" s="217">
        <v>294.36</v>
      </c>
      <c r="G83" s="25"/>
    </row>
    <row r="84" spans="1:7" ht="34.5" thickBot="1">
      <c r="A84" s="213" t="s">
        <v>31</v>
      </c>
      <c r="B84" s="203" t="s">
        <v>332</v>
      </c>
      <c r="C84" s="145">
        <v>730.29</v>
      </c>
      <c r="D84" s="145">
        <v>730.29</v>
      </c>
      <c r="E84" s="145">
        <v>730.29</v>
      </c>
      <c r="F84" s="145">
        <v>730.29</v>
      </c>
      <c r="G84" s="98"/>
    </row>
    <row r="85" spans="1:7" ht="33" customHeight="1" thickBot="1">
      <c r="A85" s="12">
        <v>2</v>
      </c>
      <c r="B85" s="256" t="s">
        <v>333</v>
      </c>
      <c r="C85" s="256"/>
      <c r="D85" s="256"/>
      <c r="E85" s="256"/>
      <c r="F85" s="257"/>
      <c r="G85" s="25"/>
    </row>
    <row r="86" spans="1:7">
      <c r="A86" s="212" t="s">
        <v>33</v>
      </c>
      <c r="B86" s="370" t="s">
        <v>265</v>
      </c>
      <c r="C86" s="371"/>
      <c r="D86" s="371"/>
      <c r="E86" s="371"/>
      <c r="F86" s="371"/>
      <c r="G86" s="25"/>
    </row>
    <row r="87" spans="1:7" ht="17.25">
      <c r="A87" s="215" t="s">
        <v>267</v>
      </c>
      <c r="B87" s="150" t="s">
        <v>269</v>
      </c>
      <c r="C87" s="144">
        <v>9806</v>
      </c>
      <c r="D87" s="144">
        <v>10787</v>
      </c>
      <c r="E87" s="144">
        <v>9992</v>
      </c>
      <c r="F87" s="144">
        <v>10101</v>
      </c>
    </row>
    <row r="88" spans="1:7" ht="18" thickBot="1">
      <c r="A88" s="213" t="s">
        <v>268</v>
      </c>
      <c r="B88" s="203" t="s">
        <v>270</v>
      </c>
      <c r="C88" s="218">
        <v>12070</v>
      </c>
      <c r="D88" s="145">
        <v>13210</v>
      </c>
      <c r="E88" s="145">
        <v>12910</v>
      </c>
      <c r="F88" s="145">
        <v>14297</v>
      </c>
    </row>
    <row r="89" spans="1:7" ht="33.75" customHeight="1" thickBot="1">
      <c r="A89" s="110">
        <v>3</v>
      </c>
      <c r="B89" s="372" t="s">
        <v>335</v>
      </c>
      <c r="C89" s="372"/>
      <c r="D89" s="372"/>
      <c r="E89" s="372"/>
      <c r="F89" s="373"/>
    </row>
    <row r="90" spans="1:7" ht="15.75" thickBot="1">
      <c r="A90" s="99" t="s">
        <v>34</v>
      </c>
      <c r="B90" s="379" t="s">
        <v>271</v>
      </c>
      <c r="C90" s="372"/>
      <c r="D90" s="372"/>
      <c r="E90" s="372"/>
      <c r="F90" s="373"/>
    </row>
    <row r="91" spans="1:7" ht="17.25">
      <c r="A91" s="210" t="s">
        <v>275</v>
      </c>
      <c r="B91" s="167" t="s">
        <v>272</v>
      </c>
      <c r="C91" s="157">
        <v>9965</v>
      </c>
      <c r="D91" s="153">
        <v>8898</v>
      </c>
    </row>
    <row r="92" spans="1:7" ht="17.25">
      <c r="A92" s="209" t="s">
        <v>276</v>
      </c>
      <c r="B92" s="149" t="s">
        <v>273</v>
      </c>
      <c r="C92" s="158">
        <v>11647</v>
      </c>
      <c r="D92" s="142">
        <v>11647</v>
      </c>
    </row>
    <row r="93" spans="1:7" ht="18" thickBot="1">
      <c r="A93" s="219" t="s">
        <v>336</v>
      </c>
      <c r="B93" s="166" t="s">
        <v>274</v>
      </c>
      <c r="C93" s="160">
        <v>15025</v>
      </c>
      <c r="D93" s="161">
        <v>15151</v>
      </c>
    </row>
    <row r="94" spans="1:7" ht="15.75" thickBot="1">
      <c r="A94" s="115" t="s">
        <v>35</v>
      </c>
      <c r="B94" s="255" t="s">
        <v>277</v>
      </c>
      <c r="C94" s="381"/>
      <c r="D94" s="381"/>
      <c r="E94" s="381"/>
      <c r="F94" s="382"/>
    </row>
    <row r="95" spans="1:7" ht="18" thickBot="1">
      <c r="A95" s="209" t="s">
        <v>280</v>
      </c>
      <c r="B95" s="112" t="s">
        <v>278</v>
      </c>
      <c r="C95" s="165"/>
      <c r="D95" s="214"/>
      <c r="E95" s="142">
        <v>18357</v>
      </c>
      <c r="F95" s="142">
        <v>15732</v>
      </c>
    </row>
    <row r="96" spans="1:7">
      <c r="A96" s="220" t="s">
        <v>36</v>
      </c>
      <c r="B96" s="383" t="s">
        <v>279</v>
      </c>
      <c r="C96" s="384"/>
      <c r="D96" s="384"/>
      <c r="E96" s="384"/>
      <c r="F96" s="385"/>
    </row>
    <row r="97" spans="1:6" ht="17.25">
      <c r="A97" s="209" t="s">
        <v>282</v>
      </c>
      <c r="B97" s="149" t="s">
        <v>272</v>
      </c>
      <c r="C97" s="165"/>
      <c r="D97" s="165"/>
      <c r="E97" s="142">
        <v>10884</v>
      </c>
      <c r="F97" s="142">
        <v>8489</v>
      </c>
    </row>
    <row r="98" spans="1:6" ht="17.25">
      <c r="A98" s="209" t="s">
        <v>283</v>
      </c>
      <c r="B98" s="149" t="s">
        <v>273</v>
      </c>
      <c r="C98" s="165"/>
      <c r="D98" s="165"/>
      <c r="E98" s="142">
        <v>10742</v>
      </c>
      <c r="F98" s="142">
        <v>8359</v>
      </c>
    </row>
    <row r="99" spans="1:6" ht="18" thickBot="1">
      <c r="A99" s="219" t="s">
        <v>284</v>
      </c>
      <c r="B99" s="166" t="s">
        <v>337</v>
      </c>
      <c r="C99" s="221"/>
      <c r="D99" s="221"/>
      <c r="E99" s="161">
        <v>11561</v>
      </c>
      <c r="F99" s="161">
        <v>10681</v>
      </c>
    </row>
    <row r="100" spans="1:6" ht="30.75" customHeight="1" thickBot="1">
      <c r="A100" s="115" t="s">
        <v>37</v>
      </c>
      <c r="B100" s="255" t="s">
        <v>281</v>
      </c>
      <c r="C100" s="256"/>
      <c r="D100" s="256"/>
      <c r="E100" s="256"/>
      <c r="F100" s="257"/>
    </row>
    <row r="101" spans="1:6" ht="17.25">
      <c r="A101" s="210" t="s">
        <v>285</v>
      </c>
      <c r="B101" s="167" t="s">
        <v>272</v>
      </c>
      <c r="C101" s="153">
        <v>13988</v>
      </c>
      <c r="D101" s="153">
        <v>13988</v>
      </c>
      <c r="E101" s="153">
        <v>13988</v>
      </c>
      <c r="F101" s="153">
        <v>13988</v>
      </c>
    </row>
    <row r="102" spans="1:6" ht="18" thickBot="1">
      <c r="A102" s="219" t="s">
        <v>286</v>
      </c>
      <c r="B102" s="166" t="s">
        <v>273</v>
      </c>
      <c r="C102" s="161">
        <v>13844</v>
      </c>
      <c r="D102" s="161">
        <v>13844</v>
      </c>
      <c r="E102" s="161">
        <v>13844</v>
      </c>
      <c r="F102" s="161">
        <v>13844</v>
      </c>
    </row>
    <row r="103" spans="1:6" ht="15.75" thickBot="1">
      <c r="A103" s="115" t="s">
        <v>38</v>
      </c>
      <c r="B103" s="255" t="s">
        <v>287</v>
      </c>
      <c r="C103" s="256"/>
      <c r="D103" s="256"/>
      <c r="E103" s="256"/>
      <c r="F103" s="257"/>
    </row>
    <row r="104" spans="1:6" ht="18" thickBot="1">
      <c r="A104" s="210" t="s">
        <v>288</v>
      </c>
      <c r="B104" s="113" t="s">
        <v>290</v>
      </c>
      <c r="C104" s="139">
        <v>13945</v>
      </c>
      <c r="D104" s="139">
        <v>13945</v>
      </c>
      <c r="E104" s="139">
        <v>13945</v>
      </c>
      <c r="F104" s="139">
        <v>13945</v>
      </c>
    </row>
    <row r="105" spans="1:6" ht="18" thickBot="1">
      <c r="A105" s="210" t="s">
        <v>289</v>
      </c>
      <c r="B105" s="1" t="s">
        <v>291</v>
      </c>
      <c r="C105" s="151">
        <v>14275</v>
      </c>
      <c r="D105" s="151">
        <v>14275</v>
      </c>
      <c r="E105" s="151">
        <v>14275</v>
      </c>
      <c r="F105" s="151">
        <v>14275</v>
      </c>
    </row>
    <row r="106" spans="1:6" ht="32.25" customHeight="1" thickBot="1">
      <c r="A106" s="12">
        <v>4</v>
      </c>
      <c r="B106" s="255" t="s">
        <v>338</v>
      </c>
      <c r="C106" s="256"/>
      <c r="D106" s="256"/>
      <c r="E106" s="256"/>
      <c r="F106" s="257"/>
    </row>
    <row r="107" spans="1:6" ht="15.75" thickBot="1">
      <c r="A107" s="99" t="s">
        <v>81</v>
      </c>
      <c r="B107" s="113" t="s">
        <v>293</v>
      </c>
      <c r="C107" s="139">
        <v>9398</v>
      </c>
      <c r="D107" s="139">
        <v>9398</v>
      </c>
      <c r="E107" s="139">
        <v>9398</v>
      </c>
      <c r="F107" s="139">
        <v>9398</v>
      </c>
    </row>
    <row r="108" spans="1:6" ht="35.25" customHeight="1" thickBot="1">
      <c r="A108" s="12">
        <v>5</v>
      </c>
      <c r="B108" s="255" t="s">
        <v>339</v>
      </c>
      <c r="C108" s="256"/>
      <c r="D108" s="256"/>
      <c r="E108" s="256"/>
      <c r="F108" s="257"/>
    </row>
    <row r="109" spans="1:6" ht="15.75" thickBot="1">
      <c r="A109" s="115" t="s">
        <v>295</v>
      </c>
      <c r="B109" s="255" t="s">
        <v>303</v>
      </c>
      <c r="C109" s="256"/>
      <c r="D109" s="256"/>
      <c r="E109" s="256"/>
      <c r="F109" s="257"/>
    </row>
    <row r="110" spans="1:6">
      <c r="A110" s="210" t="s">
        <v>304</v>
      </c>
      <c r="B110" s="155" t="s">
        <v>296</v>
      </c>
      <c r="C110" s="153">
        <v>9846.4</v>
      </c>
      <c r="D110" s="153">
        <v>9587.1</v>
      </c>
      <c r="E110" s="153">
        <v>9846.4</v>
      </c>
      <c r="F110" s="153">
        <v>9587.1</v>
      </c>
    </row>
    <row r="111" spans="1:6">
      <c r="A111" s="209" t="s">
        <v>305</v>
      </c>
      <c r="B111" s="156" t="s">
        <v>297</v>
      </c>
      <c r="C111" s="142">
        <v>5272.6</v>
      </c>
      <c r="D111" s="142">
        <v>5136</v>
      </c>
      <c r="E111" s="142">
        <v>5272.6</v>
      </c>
      <c r="F111" s="142">
        <v>5136</v>
      </c>
    </row>
    <row r="112" spans="1:6">
      <c r="A112" s="209" t="s">
        <v>306</v>
      </c>
      <c r="B112" s="156" t="s">
        <v>298</v>
      </c>
      <c r="C112" s="142">
        <v>4875.8</v>
      </c>
      <c r="D112" s="142">
        <v>4786</v>
      </c>
      <c r="E112" s="142">
        <v>4875.8</v>
      </c>
      <c r="F112" s="142">
        <v>4786</v>
      </c>
    </row>
    <row r="113" spans="1:6">
      <c r="A113" s="209" t="s">
        <v>307</v>
      </c>
      <c r="B113" s="156" t="s">
        <v>299</v>
      </c>
      <c r="C113" s="142">
        <v>5794.2</v>
      </c>
      <c r="D113" s="142">
        <v>5329.1</v>
      </c>
      <c r="E113" s="142">
        <v>5794.2</v>
      </c>
      <c r="F113" s="142">
        <v>5329.1</v>
      </c>
    </row>
    <row r="114" spans="1:6" ht="15.75" thickBot="1">
      <c r="A114" s="209" t="s">
        <v>308</v>
      </c>
      <c r="B114" s="159" t="s">
        <v>300</v>
      </c>
      <c r="C114" s="161">
        <v>3064.6</v>
      </c>
      <c r="D114" s="161">
        <v>3064</v>
      </c>
      <c r="E114" s="161">
        <v>3064.6</v>
      </c>
      <c r="F114" s="161">
        <v>3064</v>
      </c>
    </row>
    <row r="115" spans="1:6">
      <c r="A115" s="220" t="s">
        <v>301</v>
      </c>
      <c r="B115" s="383" t="s">
        <v>309</v>
      </c>
      <c r="C115" s="381"/>
      <c r="D115" s="381"/>
      <c r="E115" s="381"/>
      <c r="F115" s="382"/>
    </row>
    <row r="116" spans="1:6">
      <c r="A116" s="209" t="s">
        <v>312</v>
      </c>
      <c r="B116" s="149" t="s">
        <v>310</v>
      </c>
      <c r="C116" s="142">
        <v>10416.6</v>
      </c>
      <c r="D116" s="142">
        <v>10416.6</v>
      </c>
      <c r="E116" s="142">
        <v>10416.6</v>
      </c>
      <c r="F116" s="142">
        <v>10416.6</v>
      </c>
    </row>
    <row r="117" spans="1:6" ht="15.75" thickBot="1">
      <c r="A117" s="219" t="s">
        <v>314</v>
      </c>
      <c r="B117" s="166" t="s">
        <v>311</v>
      </c>
      <c r="C117" s="161">
        <v>7647.8</v>
      </c>
      <c r="D117" s="161">
        <v>7647.8</v>
      </c>
      <c r="E117" s="161">
        <v>7647.8</v>
      </c>
      <c r="F117" s="161">
        <v>7647.8</v>
      </c>
    </row>
    <row r="118" spans="1:6" ht="15.75" thickBot="1">
      <c r="A118" s="115" t="s">
        <v>302</v>
      </c>
      <c r="B118" s="255" t="s">
        <v>313</v>
      </c>
      <c r="C118" s="256"/>
      <c r="D118" s="256"/>
      <c r="E118" s="256"/>
      <c r="F118" s="257"/>
    </row>
    <row r="119" spans="1:6">
      <c r="A119" s="210" t="s">
        <v>318</v>
      </c>
      <c r="B119" s="167" t="s">
        <v>315</v>
      </c>
      <c r="C119" s="153">
        <v>19085.8</v>
      </c>
      <c r="D119" s="153">
        <v>19085.8</v>
      </c>
      <c r="E119" s="153">
        <v>19085.8</v>
      </c>
      <c r="F119" s="153">
        <v>19085.8</v>
      </c>
    </row>
    <row r="120" spans="1:6">
      <c r="A120" s="209" t="s">
        <v>319</v>
      </c>
      <c r="B120" s="149" t="s">
        <v>316</v>
      </c>
      <c r="C120" s="142">
        <v>14701</v>
      </c>
      <c r="D120" s="142">
        <v>14701</v>
      </c>
      <c r="E120" s="142">
        <v>14701</v>
      </c>
      <c r="F120" s="142">
        <v>14701</v>
      </c>
    </row>
    <row r="121" spans="1:6" ht="15.75" thickBot="1">
      <c r="A121" s="209" t="s">
        <v>320</v>
      </c>
      <c r="B121" s="166" t="s">
        <v>317</v>
      </c>
      <c r="C121" s="161">
        <v>9468.7000000000007</v>
      </c>
      <c r="D121" s="161">
        <v>9468.7000000000007</v>
      </c>
      <c r="E121" s="161">
        <v>9468.7000000000007</v>
      </c>
      <c r="F121" s="161">
        <v>9468.7000000000007</v>
      </c>
    </row>
    <row r="122" spans="1:6" ht="33" customHeight="1" thickBot="1">
      <c r="A122" s="12">
        <v>6</v>
      </c>
      <c r="B122" s="255" t="s">
        <v>340</v>
      </c>
      <c r="C122" s="256"/>
      <c r="D122" s="256"/>
      <c r="E122" s="256"/>
      <c r="F122" s="257"/>
    </row>
    <row r="123" spans="1:6" ht="36.75" customHeight="1" thickBot="1">
      <c r="A123" s="114">
        <v>7</v>
      </c>
      <c r="B123" s="255" t="s">
        <v>341</v>
      </c>
      <c r="C123" s="256"/>
      <c r="D123" s="256"/>
      <c r="E123" s="256"/>
      <c r="F123" s="257"/>
    </row>
    <row r="125" spans="1:6">
      <c r="A125" s="358" t="s">
        <v>342</v>
      </c>
      <c r="B125" s="358"/>
      <c r="C125" s="358"/>
      <c r="D125" s="358"/>
      <c r="E125" s="358"/>
      <c r="F125" s="358"/>
    </row>
    <row r="126" spans="1:6">
      <c r="A126" s="358" t="s">
        <v>343</v>
      </c>
      <c r="B126" s="358"/>
      <c r="C126" s="358"/>
      <c r="D126" s="358"/>
      <c r="E126" s="358"/>
      <c r="F126" s="358"/>
    </row>
    <row r="127" spans="1:6">
      <c r="A127" s="358" t="s">
        <v>344</v>
      </c>
      <c r="B127" s="358"/>
      <c r="C127" s="358"/>
      <c r="D127" s="358"/>
      <c r="E127" s="358"/>
      <c r="F127" s="358"/>
    </row>
    <row r="129" spans="2:6">
      <c r="B129" s="388" t="s">
        <v>345</v>
      </c>
      <c r="C129" s="388"/>
      <c r="D129" s="388"/>
      <c r="E129" s="388"/>
      <c r="F129" s="388"/>
    </row>
    <row r="130" spans="2:6" ht="18">
      <c r="B130" s="222" t="s">
        <v>349</v>
      </c>
    </row>
    <row r="131" spans="2:6" ht="49.5" customHeight="1">
      <c r="B131" s="389" t="s">
        <v>346</v>
      </c>
      <c r="C131" s="389"/>
      <c r="D131" s="389"/>
      <c r="E131" s="389"/>
      <c r="F131" s="389"/>
    </row>
    <row r="132" spans="2:6" ht="18">
      <c r="B132" s="346" t="s">
        <v>347</v>
      </c>
      <c r="C132" s="346"/>
      <c r="D132" s="346"/>
      <c r="E132" s="346"/>
      <c r="F132" s="346"/>
    </row>
    <row r="133" spans="2:6" ht="18">
      <c r="B133" s="346" t="s">
        <v>348</v>
      </c>
      <c r="C133" s="346"/>
      <c r="D133" s="346"/>
      <c r="E133" s="346"/>
      <c r="F133" s="346"/>
    </row>
    <row r="134" spans="2:6" ht="31.5" customHeight="1">
      <c r="B134" s="386" t="s">
        <v>350</v>
      </c>
      <c r="C134" s="386"/>
      <c r="D134" s="386"/>
      <c r="E134" s="386"/>
      <c r="F134" s="386"/>
    </row>
    <row r="135" spans="2:6" ht="20.25" customHeight="1"/>
    <row r="136" spans="2:6">
      <c r="B136" s="387"/>
      <c r="C136" s="387"/>
      <c r="D136" s="387"/>
      <c r="E136" s="387"/>
      <c r="F136" s="387"/>
    </row>
    <row r="137" spans="2:6" ht="54.75" customHeight="1">
      <c r="B137" s="380" t="s">
        <v>351</v>
      </c>
      <c r="C137" s="380"/>
      <c r="D137" s="380"/>
      <c r="E137" s="380"/>
      <c r="F137" s="380"/>
    </row>
    <row r="138" spans="2:6" ht="47.25" customHeight="1">
      <c r="B138" s="380" t="s">
        <v>352</v>
      </c>
      <c r="C138" s="380"/>
      <c r="D138" s="380"/>
      <c r="E138" s="380"/>
      <c r="F138" s="380"/>
    </row>
    <row r="139" spans="2:6" ht="36" customHeight="1">
      <c r="B139" s="380" t="s">
        <v>353</v>
      </c>
      <c r="C139" s="380"/>
      <c r="D139" s="380"/>
      <c r="E139" s="380"/>
      <c r="F139" s="380"/>
    </row>
    <row r="140" spans="2:6" ht="30" customHeight="1">
      <c r="B140" s="389" t="s">
        <v>354</v>
      </c>
      <c r="C140" s="389"/>
      <c r="D140" s="389"/>
      <c r="E140" s="389"/>
      <c r="F140" s="389"/>
    </row>
    <row r="144" spans="2:6" ht="48" customHeight="1">
      <c r="B144" s="389" t="s">
        <v>355</v>
      </c>
      <c r="C144" s="389"/>
      <c r="D144" s="389"/>
      <c r="E144" s="389"/>
      <c r="F144" s="389"/>
    </row>
    <row r="145" spans="2:6" ht="32.25" customHeight="1">
      <c r="B145" s="389" t="s">
        <v>356</v>
      </c>
      <c r="C145" s="389"/>
      <c r="D145" s="389"/>
      <c r="E145" s="389"/>
      <c r="F145" s="389"/>
    </row>
    <row r="146" spans="2:6" ht="30.75" customHeight="1">
      <c r="B146" s="389" t="s">
        <v>357</v>
      </c>
      <c r="C146" s="389"/>
      <c r="D146" s="389"/>
      <c r="E146" s="389"/>
      <c r="F146" s="389"/>
    </row>
    <row r="147" spans="2:6" ht="30.75" customHeight="1">
      <c r="B147" s="389" t="s">
        <v>358</v>
      </c>
      <c r="C147" s="389"/>
      <c r="D147" s="389"/>
      <c r="E147" s="389"/>
      <c r="F147" s="389"/>
    </row>
    <row r="152" spans="2:6" ht="48" customHeight="1">
      <c r="B152" s="389" t="s">
        <v>355</v>
      </c>
      <c r="C152" s="389"/>
      <c r="D152" s="389"/>
      <c r="E152" s="389"/>
      <c r="F152" s="389"/>
    </row>
    <row r="153" spans="2:6">
      <c r="B153" s="223"/>
      <c r="C153" s="223"/>
      <c r="D153" s="223"/>
      <c r="E153" s="223"/>
      <c r="F153" s="223"/>
    </row>
    <row r="154" spans="2:6" ht="15" customHeight="1">
      <c r="B154" s="389" t="s">
        <v>352</v>
      </c>
      <c r="C154" s="389"/>
      <c r="D154" s="389"/>
      <c r="E154" s="389"/>
      <c r="F154" s="389"/>
    </row>
    <row r="155" spans="2:6" ht="15" customHeight="1">
      <c r="B155" s="389"/>
      <c r="C155" s="389"/>
      <c r="D155" s="389"/>
      <c r="E155" s="389"/>
      <c r="F155" s="389"/>
    </row>
    <row r="156" spans="2:6">
      <c r="B156" s="389" t="s">
        <v>359</v>
      </c>
      <c r="C156" s="389"/>
      <c r="D156" s="389"/>
      <c r="E156" s="389"/>
      <c r="F156" s="389"/>
    </row>
    <row r="157" spans="2:6" ht="15" customHeight="1"/>
    <row r="158" spans="2:6">
      <c r="B158" s="389" t="s">
        <v>353</v>
      </c>
      <c r="C158" s="389"/>
      <c r="D158" s="389"/>
      <c r="E158" s="389"/>
      <c r="F158" s="389"/>
    </row>
    <row r="159" spans="2:6" ht="15" customHeight="1">
      <c r="B159" s="389" t="s">
        <v>357</v>
      </c>
      <c r="C159" s="389"/>
      <c r="D159" s="389"/>
      <c r="E159" s="389"/>
      <c r="F159" s="389"/>
    </row>
    <row r="547" spans="16:16" ht="15.75" thickBot="1"/>
    <row r="548" spans="16:16" ht="15.75" thickBot="1">
      <c r="P548" s="15"/>
    </row>
  </sheetData>
  <mergeCells count="93">
    <mergeCell ref="B158:F158"/>
    <mergeCell ref="B159:F159"/>
    <mergeCell ref="B140:F140"/>
    <mergeCell ref="B144:F144"/>
    <mergeCell ref="B154:F154"/>
    <mergeCell ref="B156:F156"/>
    <mergeCell ref="B155:F155"/>
    <mergeCell ref="B145:F145"/>
    <mergeCell ref="B146:F146"/>
    <mergeCell ref="B147:F147"/>
    <mergeCell ref="B152:F152"/>
    <mergeCell ref="B139:F139"/>
    <mergeCell ref="B115:F115"/>
    <mergeCell ref="B118:F118"/>
    <mergeCell ref="B122:F122"/>
    <mergeCell ref="B123:F123"/>
    <mergeCell ref="B132:F132"/>
    <mergeCell ref="B133:F133"/>
    <mergeCell ref="B134:F134"/>
    <mergeCell ref="B136:F136"/>
    <mergeCell ref="B137:F137"/>
    <mergeCell ref="A125:F125"/>
    <mergeCell ref="A126:F126"/>
    <mergeCell ref="A127:F127"/>
    <mergeCell ref="B129:F129"/>
    <mergeCell ref="B131:F131"/>
    <mergeCell ref="B90:F90"/>
    <mergeCell ref="B138:F138"/>
    <mergeCell ref="B108:F108"/>
    <mergeCell ref="B109:F109"/>
    <mergeCell ref="B94:F94"/>
    <mergeCell ref="B96:F96"/>
    <mergeCell ref="B100:F100"/>
    <mergeCell ref="B103:F103"/>
    <mergeCell ref="B106:F106"/>
    <mergeCell ref="A77:F77"/>
    <mergeCell ref="A78:F78"/>
    <mergeCell ref="B85:F85"/>
    <mergeCell ref="B86:F86"/>
    <mergeCell ref="B89:F89"/>
    <mergeCell ref="B82:F82"/>
    <mergeCell ref="C81:D81"/>
    <mergeCell ref="E81:F81"/>
    <mergeCell ref="B73:F73"/>
    <mergeCell ref="A74:F74"/>
    <mergeCell ref="A75:F75"/>
    <mergeCell ref="A76:F76"/>
    <mergeCell ref="A32:C32"/>
    <mergeCell ref="B71:G71"/>
    <mergeCell ref="B70:G70"/>
    <mergeCell ref="B35:G35"/>
    <mergeCell ref="B38:I38"/>
    <mergeCell ref="B42:G42"/>
    <mergeCell ref="B44:G44"/>
    <mergeCell ref="B48:G48"/>
    <mergeCell ref="B51:G51"/>
    <mergeCell ref="B54:G54"/>
    <mergeCell ref="B56:G56"/>
    <mergeCell ref="H33:I33"/>
    <mergeCell ref="B57:G57"/>
    <mergeCell ref="B63:G63"/>
    <mergeCell ref="B66:G66"/>
    <mergeCell ref="B8:D8"/>
    <mergeCell ref="C9:D9"/>
    <mergeCell ref="B10:B11"/>
    <mergeCell ref="B27:B28"/>
    <mergeCell ref="D33:E33"/>
    <mergeCell ref="F33:G33"/>
    <mergeCell ref="A30:I30"/>
    <mergeCell ref="B33:C33"/>
    <mergeCell ref="B36:C36"/>
    <mergeCell ref="B37:C37"/>
    <mergeCell ref="B34:I34"/>
    <mergeCell ref="A21:A22"/>
    <mergeCell ref="A23:A24"/>
    <mergeCell ref="B2:D2"/>
    <mergeCell ref="B3:D3"/>
    <mergeCell ref="C6:D6"/>
    <mergeCell ref="B23:B24"/>
    <mergeCell ref="B25:B26"/>
    <mergeCell ref="C12:D12"/>
    <mergeCell ref="C13:D13"/>
    <mergeCell ref="B21:B22"/>
    <mergeCell ref="C5:D5"/>
    <mergeCell ref="C7:D7"/>
    <mergeCell ref="B19:D19"/>
    <mergeCell ref="B20:D20"/>
    <mergeCell ref="C21:D22"/>
    <mergeCell ref="A25:A26"/>
    <mergeCell ref="A27:A28"/>
    <mergeCell ref="C23:D24"/>
    <mergeCell ref="C25:D26"/>
    <mergeCell ref="C27:D28"/>
  </mergeCells>
  <hyperlinks>
    <hyperlink ref="B82" location="P549" display="P549"/>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I62"/>
  <sheetViews>
    <sheetView topLeftCell="A5" workbookViewId="0">
      <selection activeCell="J56" sqref="J56"/>
    </sheetView>
  </sheetViews>
  <sheetFormatPr defaultRowHeight="15"/>
  <cols>
    <col min="1" max="1" width="5" customWidth="1"/>
    <col min="2" max="2" width="50.42578125" customWidth="1"/>
    <col min="3" max="3" width="11" customWidth="1"/>
    <col min="4" max="4" width="18.42578125" customWidth="1"/>
    <col min="5" max="5" width="17.7109375" customWidth="1"/>
  </cols>
  <sheetData>
    <row r="1" spans="1:8">
      <c r="E1" s="64" t="s">
        <v>94</v>
      </c>
    </row>
    <row r="2" spans="1:8">
      <c r="A2" s="274" t="s">
        <v>80</v>
      </c>
      <c r="B2" s="274"/>
      <c r="C2" s="274"/>
      <c r="D2" s="274"/>
      <c r="E2" s="274"/>
    </row>
    <row r="3" spans="1:8" ht="15.75" thickBot="1"/>
    <row r="4" spans="1:8" ht="15.75" thickBot="1">
      <c r="A4" s="283" t="s">
        <v>28</v>
      </c>
      <c r="B4" s="285"/>
      <c r="C4" s="320" t="s">
        <v>27</v>
      </c>
      <c r="D4" s="321"/>
      <c r="E4" s="322"/>
    </row>
    <row r="5" spans="1:8" ht="15.75" thickBot="1">
      <c r="A5" s="283" t="s">
        <v>26</v>
      </c>
      <c r="B5" s="285"/>
      <c r="C5" s="280" t="s">
        <v>25</v>
      </c>
      <c r="D5" s="281"/>
      <c r="E5" s="282"/>
    </row>
    <row r="6" spans="1:8" ht="15.75" thickBot="1">
      <c r="A6" s="283" t="s">
        <v>24</v>
      </c>
      <c r="B6" s="285"/>
      <c r="C6" s="280" t="s">
        <v>40</v>
      </c>
      <c r="D6" s="281"/>
      <c r="E6" s="282"/>
    </row>
    <row r="7" spans="1:8" ht="15.75" thickBot="1">
      <c r="A7" s="258" t="s">
        <v>260</v>
      </c>
      <c r="B7" s="259"/>
      <c r="C7" s="259"/>
      <c r="D7" s="259"/>
      <c r="E7" s="260"/>
    </row>
    <row r="8" spans="1:8" ht="45.75" thickBot="1">
      <c r="A8" s="9" t="s">
        <v>17</v>
      </c>
      <c r="B8" s="8" t="s">
        <v>66</v>
      </c>
      <c r="C8" s="8" t="s">
        <v>15</v>
      </c>
      <c r="D8" s="116" t="s">
        <v>261</v>
      </c>
      <c r="E8" s="116" t="s">
        <v>262</v>
      </c>
    </row>
    <row r="9" spans="1:8" ht="15.75" thickBot="1">
      <c r="A9" s="265" t="s">
        <v>67</v>
      </c>
      <c r="B9" s="266"/>
      <c r="C9" s="266"/>
      <c r="D9" s="266"/>
      <c r="E9" s="267"/>
    </row>
    <row r="10" spans="1:8" ht="30.75" thickBot="1">
      <c r="A10" s="253">
        <v>1</v>
      </c>
      <c r="B10" s="32" t="s">
        <v>68</v>
      </c>
      <c r="C10" s="392" t="s">
        <v>69</v>
      </c>
      <c r="D10" s="58">
        <f>'[1]Отпуск ЭЭ сет организациями'!$F$15/1000</f>
        <v>77.189317000000017</v>
      </c>
      <c r="E10" s="58">
        <f>[2]Лист1!$D$11</f>
        <v>77.941599999999994</v>
      </c>
      <c r="H10" s="135">
        <f>E10/D10</f>
        <v>1.0097459470978345</v>
      </c>
    </row>
    <row r="11" spans="1:8">
      <c r="A11" s="390"/>
      <c r="B11" s="34" t="s">
        <v>13</v>
      </c>
      <c r="C11" s="394"/>
      <c r="D11" s="57">
        <f>'[1]Отпуск ЭЭ сет организациями'!$G$15/1000</f>
        <v>23.463588000000001</v>
      </c>
      <c r="E11" s="101">
        <f>[2]Лист1!$D$8</f>
        <v>24.3962</v>
      </c>
    </row>
    <row r="12" spans="1:8">
      <c r="A12" s="390"/>
      <c r="B12" s="35" t="s">
        <v>12</v>
      </c>
      <c r="C12" s="394"/>
      <c r="D12" s="105"/>
      <c r="E12" s="102" t="s">
        <v>39</v>
      </c>
    </row>
    <row r="13" spans="1:8">
      <c r="A13" s="390"/>
      <c r="B13" s="35" t="s">
        <v>11</v>
      </c>
      <c r="C13" s="394"/>
      <c r="D13" s="105">
        <f>'[1]Отпуск ЭЭ сет организациями'!$I$15/1000</f>
        <v>53.494853000000006</v>
      </c>
      <c r="E13" s="103">
        <f>[2]Лист1!$D$9</f>
        <v>53.334299999999999</v>
      </c>
    </row>
    <row r="14" spans="1:8" ht="15.75" thickBot="1">
      <c r="A14" s="391"/>
      <c r="B14" s="36" t="s">
        <v>10</v>
      </c>
      <c r="C14" s="395"/>
      <c r="D14" s="106">
        <f>19619.583/1000</f>
        <v>19.619582999999999</v>
      </c>
      <c r="E14" s="104">
        <v>18.083307619999999</v>
      </c>
    </row>
    <row r="15" spans="1:8" ht="15.75" thickBot="1">
      <c r="A15" s="11">
        <v>2</v>
      </c>
      <c r="B15" s="31" t="s">
        <v>70</v>
      </c>
      <c r="C15" s="392" t="s">
        <v>69</v>
      </c>
      <c r="D15" s="51">
        <f>D16</f>
        <v>3.1921330000000001</v>
      </c>
      <c r="E15" s="52">
        <f>E16</f>
        <v>3.2267999999999999</v>
      </c>
    </row>
    <row r="16" spans="1:8" ht="45.75" thickBot="1">
      <c r="A16" s="253" t="s">
        <v>33</v>
      </c>
      <c r="B16" s="32" t="s">
        <v>71</v>
      </c>
      <c r="C16" s="393"/>
      <c r="D16" s="59">
        <f>SUM(D17:D20)</f>
        <v>3.1921330000000001</v>
      </c>
      <c r="E16" s="59">
        <f>[2]Лист1!$G$11</f>
        <v>3.2267999999999999</v>
      </c>
    </row>
    <row r="17" spans="1:9">
      <c r="A17" s="390"/>
      <c r="B17" s="34" t="s">
        <v>13</v>
      </c>
      <c r="C17" s="394"/>
      <c r="D17" s="45">
        <v>0</v>
      </c>
      <c r="E17" s="44">
        <v>0</v>
      </c>
    </row>
    <row r="18" spans="1:9">
      <c r="A18" s="390"/>
      <c r="B18" s="35" t="s">
        <v>12</v>
      </c>
      <c r="C18" s="394"/>
      <c r="D18" s="54" t="s">
        <v>39</v>
      </c>
      <c r="E18" s="55" t="s">
        <v>39</v>
      </c>
    </row>
    <row r="19" spans="1:9">
      <c r="A19" s="390"/>
      <c r="B19" s="35" t="s">
        <v>11</v>
      </c>
      <c r="C19" s="394"/>
      <c r="D19" s="47">
        <f>'[1]Отпуск ЭЭ сет организациями'!$I$33/1000</f>
        <v>2.5856280000000003</v>
      </c>
      <c r="E19" s="46">
        <f>[2]Лист1!$G$9</f>
        <v>2.6137000000000001</v>
      </c>
    </row>
    <row r="20" spans="1:9" ht="15.75" thickBot="1">
      <c r="A20" s="391"/>
      <c r="B20" s="36" t="s">
        <v>10</v>
      </c>
      <c r="C20" s="395"/>
      <c r="D20" s="49">
        <f>'[1]Отпуск ЭЭ сет организациями'!$J$33/1000</f>
        <v>0.60650499999999996</v>
      </c>
      <c r="E20" s="48">
        <f>[2]Лист1!$G$10</f>
        <v>0.61309999999999998</v>
      </c>
    </row>
    <row r="21" spans="1:9" ht="30.75" thickBot="1">
      <c r="A21" s="11">
        <v>3</v>
      </c>
      <c r="B21" s="31" t="s">
        <v>72</v>
      </c>
      <c r="C21" s="392" t="s">
        <v>73</v>
      </c>
      <c r="D21" s="60">
        <f>D22</f>
        <v>4.1354595740236952</v>
      </c>
      <c r="E21" s="59">
        <f>E22</f>
        <v>4.1400227862912748</v>
      </c>
    </row>
    <row r="22" spans="1:9" ht="45.75" thickBot="1">
      <c r="A22" s="253" t="s">
        <v>34</v>
      </c>
      <c r="B22" s="32" t="s">
        <v>71</v>
      </c>
      <c r="C22" s="393"/>
      <c r="D22" s="61">
        <f>D16/D10*100</f>
        <v>4.1354595740236952</v>
      </c>
      <c r="E22" s="61">
        <f>E16/E10*100</f>
        <v>4.1400227862912748</v>
      </c>
    </row>
    <row r="23" spans="1:9">
      <c r="A23" s="390"/>
      <c r="B23" s="34" t="s">
        <v>13</v>
      </c>
      <c r="C23" s="394"/>
      <c r="D23" s="47">
        <f t="shared" ref="D23:E26" si="0">D17/D11*100</f>
        <v>0</v>
      </c>
      <c r="E23" s="46">
        <f t="shared" si="0"/>
        <v>0</v>
      </c>
    </row>
    <row r="24" spans="1:9">
      <c r="A24" s="390"/>
      <c r="B24" s="35" t="s">
        <v>12</v>
      </c>
      <c r="C24" s="394"/>
      <c r="D24" s="54" t="s">
        <v>39</v>
      </c>
      <c r="E24" s="55" t="s">
        <v>39</v>
      </c>
    </row>
    <row r="25" spans="1:9">
      <c r="A25" s="390"/>
      <c r="B25" s="35" t="s">
        <v>11</v>
      </c>
      <c r="C25" s="394"/>
      <c r="D25" s="47">
        <f t="shared" si="0"/>
        <v>4.8334145342917383</v>
      </c>
      <c r="E25" s="46">
        <f t="shared" si="0"/>
        <v>4.9005986766489862</v>
      </c>
    </row>
    <row r="26" spans="1:9" ht="15.75" thickBot="1">
      <c r="A26" s="391"/>
      <c r="B26" s="36" t="s">
        <v>10</v>
      </c>
      <c r="C26" s="395"/>
      <c r="D26" s="49">
        <f t="shared" si="0"/>
        <v>3.0913246219351347</v>
      </c>
      <c r="E26" s="48">
        <f t="shared" si="0"/>
        <v>3.3904195675016671</v>
      </c>
    </row>
    <row r="27" spans="1:9" ht="30.75" thickBot="1">
      <c r="A27" s="11">
        <v>4</v>
      </c>
      <c r="B27" s="31" t="s">
        <v>74</v>
      </c>
      <c r="C27" s="392" t="s">
        <v>69</v>
      </c>
      <c r="D27" s="60">
        <f>D28</f>
        <v>73.997184000000004</v>
      </c>
      <c r="E27" s="59">
        <f>E28</f>
        <v>74.714799999999997</v>
      </c>
      <c r="G27" s="107"/>
      <c r="I27" s="107"/>
    </row>
    <row r="28" spans="1:9" ht="30.75" thickBot="1">
      <c r="A28" s="253" t="s">
        <v>81</v>
      </c>
      <c r="B28" s="32" t="s">
        <v>75</v>
      </c>
      <c r="C28" s="393"/>
      <c r="D28" s="42">
        <f>SUM(D29:D32)</f>
        <v>73.997184000000004</v>
      </c>
      <c r="E28" s="43">
        <f>SUM(E29:E32)</f>
        <v>74.714799999999997</v>
      </c>
    </row>
    <row r="29" spans="1:9">
      <c r="A29" s="390"/>
      <c r="B29" s="34" t="s">
        <v>13</v>
      </c>
      <c r="C29" s="394"/>
      <c r="D29" s="46">
        <f>'[1]Отпуск ЭЭ сет организациями'!$G$24/1000</f>
        <v>19.292154</v>
      </c>
      <c r="E29" s="46">
        <f>[2]Лист1!$K$8</f>
        <v>20.216000000000001</v>
      </c>
    </row>
    <row r="30" spans="1:9">
      <c r="A30" s="390"/>
      <c r="B30" s="35" t="s">
        <v>12</v>
      </c>
      <c r="C30" s="394"/>
      <c r="D30" s="54" t="s">
        <v>39</v>
      </c>
      <c r="E30" s="55" t="s">
        <v>39</v>
      </c>
    </row>
    <row r="31" spans="1:9">
      <c r="A31" s="390"/>
      <c r="B31" s="35" t="s">
        <v>11</v>
      </c>
      <c r="C31" s="394"/>
      <c r="D31" s="47">
        <f>'[1]Отпуск ЭЭ сет организациями'!$I$24/1000</f>
        <v>35.461075999999998</v>
      </c>
      <c r="E31" s="46">
        <f>[2]Лист1!$K$9</f>
        <v>35.260399999999997</v>
      </c>
    </row>
    <row r="32" spans="1:9" ht="15.75" thickBot="1">
      <c r="A32" s="391"/>
      <c r="B32" s="36" t="s">
        <v>10</v>
      </c>
      <c r="C32" s="395"/>
      <c r="D32" s="49">
        <f>'[1]Отпуск ЭЭ сет организациями'!$J$24/1000</f>
        <v>19.243954000000002</v>
      </c>
      <c r="E32" s="48">
        <f>[2]Лист1!$K$10</f>
        <v>19.238399999999999</v>
      </c>
    </row>
    <row r="33" spans="1:7" ht="15.75" thickBot="1">
      <c r="A33" s="396" t="s">
        <v>76</v>
      </c>
      <c r="B33" s="395"/>
      <c r="C33" s="397"/>
      <c r="D33" s="395"/>
      <c r="E33" s="398"/>
    </row>
    <row r="34" spans="1:7" ht="30.75" thickBot="1">
      <c r="A34" s="253">
        <v>5</v>
      </c>
      <c r="B34" s="32" t="s">
        <v>68</v>
      </c>
      <c r="C34" s="392" t="s">
        <v>77</v>
      </c>
      <c r="D34" s="58">
        <f>'[1]Отпуск ЭЭ сет организациями'!$F$37</f>
        <v>13.650000000000002</v>
      </c>
      <c r="E34" s="58">
        <v>13.240266666666669</v>
      </c>
    </row>
    <row r="35" spans="1:7">
      <c r="A35" s="390"/>
      <c r="B35" s="34" t="s">
        <v>13</v>
      </c>
      <c r="C35" s="394"/>
      <c r="D35" s="56">
        <f>'[1]Отпуск ЭЭ сет организациями'!$G$37</f>
        <v>4.149</v>
      </c>
      <c r="E35" s="57">
        <f>D35*$H$10</f>
        <v>4.1894359345089152</v>
      </c>
      <c r="G35" s="107"/>
    </row>
    <row r="36" spans="1:7">
      <c r="A36" s="390"/>
      <c r="B36" s="35" t="s">
        <v>12</v>
      </c>
      <c r="C36" s="394"/>
      <c r="D36" s="54" t="s">
        <v>39</v>
      </c>
      <c r="E36" s="55" t="s">
        <v>39</v>
      </c>
    </row>
    <row r="37" spans="1:7">
      <c r="A37" s="390"/>
      <c r="B37" s="35" t="s">
        <v>11</v>
      </c>
      <c r="C37" s="394"/>
      <c r="D37" s="47">
        <f>'[1]Отпуск ЭЭ сет организациями'!$I$37</f>
        <v>9.4600000000000009</v>
      </c>
      <c r="E37" s="105">
        <f t="shared" ref="E37:E38" si="1">D37*$H$10</f>
        <v>9.5521966595455154</v>
      </c>
    </row>
    <row r="38" spans="1:7" ht="15.75" thickBot="1">
      <c r="A38" s="391"/>
      <c r="B38" s="36" t="s">
        <v>10</v>
      </c>
      <c r="C38" s="395"/>
      <c r="D38" s="49">
        <f>'[1]Отпуск ЭЭ сет организациями'!$J$41</f>
        <v>3.4690000000000003</v>
      </c>
      <c r="E38" s="106">
        <f t="shared" si="1"/>
        <v>3.5028086904823881</v>
      </c>
    </row>
    <row r="39" spans="1:7" ht="15.75" thickBot="1">
      <c r="A39" s="11">
        <v>6</v>
      </c>
      <c r="B39" s="31" t="s">
        <v>70</v>
      </c>
      <c r="C39" s="392" t="s">
        <v>77</v>
      </c>
      <c r="D39" s="60">
        <f>D40</f>
        <v>0.56400000000000006</v>
      </c>
      <c r="E39" s="50">
        <v>0.7204513429331314</v>
      </c>
    </row>
    <row r="40" spans="1:7" ht="45.75" thickBot="1">
      <c r="A40" s="253" t="s">
        <v>82</v>
      </c>
      <c r="B40" s="32" t="s">
        <v>71</v>
      </c>
      <c r="C40" s="393"/>
      <c r="D40" s="53">
        <f>SUM(D41:D44)</f>
        <v>0.56400000000000006</v>
      </c>
      <c r="E40" s="53">
        <f>SUM(E41:E44)</f>
        <v>0.56949671416317871</v>
      </c>
    </row>
    <row r="41" spans="1:7">
      <c r="A41" s="261"/>
      <c r="B41" s="34" t="s">
        <v>13</v>
      </c>
      <c r="C41" s="394"/>
      <c r="D41" s="45">
        <f>'[3]Отпуск ЭЭ сет организациями'!$G$55</f>
        <v>0</v>
      </c>
      <c r="E41" s="44">
        <v>0</v>
      </c>
    </row>
    <row r="42" spans="1:7">
      <c r="A42" s="261"/>
      <c r="B42" s="35" t="s">
        <v>12</v>
      </c>
      <c r="C42" s="394"/>
      <c r="D42" s="54" t="s">
        <v>39</v>
      </c>
      <c r="E42" s="55" t="s">
        <v>39</v>
      </c>
    </row>
    <row r="43" spans="1:7">
      <c r="A43" s="261"/>
      <c r="B43" s="35" t="s">
        <v>11</v>
      </c>
      <c r="C43" s="394"/>
      <c r="D43" s="47">
        <f>'[1]Отпуск ЭЭ сет организациями'!$I$55</f>
        <v>0.45700000000000002</v>
      </c>
      <c r="E43" s="46">
        <f>D43*H10</f>
        <v>0.46145389782371038</v>
      </c>
    </row>
    <row r="44" spans="1:7" ht="15.75" thickBot="1">
      <c r="A44" s="254"/>
      <c r="B44" s="36" t="s">
        <v>10</v>
      </c>
      <c r="C44" s="395"/>
      <c r="D44" s="49">
        <f>'[1]Отпуск ЭЭ сет организациями'!$J$55</f>
        <v>0.107</v>
      </c>
      <c r="E44" s="48">
        <f>D44*H10</f>
        <v>0.10804281633946829</v>
      </c>
    </row>
    <row r="45" spans="1:7" ht="30.75" thickBot="1">
      <c r="A45" s="11">
        <v>7</v>
      </c>
      <c r="B45" s="31" t="s">
        <v>72</v>
      </c>
      <c r="C45" s="392" t="s">
        <v>73</v>
      </c>
      <c r="D45" s="60">
        <f>D46</f>
        <v>4.1318681318681314</v>
      </c>
      <c r="E45" s="50">
        <f>E46</f>
        <v>4.3012480677366414</v>
      </c>
    </row>
    <row r="46" spans="1:7" ht="45.75" thickBot="1">
      <c r="A46" s="253" t="s">
        <v>83</v>
      </c>
      <c r="B46" s="32" t="s">
        <v>71</v>
      </c>
      <c r="C46" s="393"/>
      <c r="D46" s="43">
        <f>D40/D34*100</f>
        <v>4.1318681318681314</v>
      </c>
      <c r="E46" s="43">
        <f>E40/E34*100</f>
        <v>4.3012480677366414</v>
      </c>
    </row>
    <row r="47" spans="1:7">
      <c r="A47" s="390"/>
      <c r="B47" s="34" t="s">
        <v>13</v>
      </c>
      <c r="C47" s="394"/>
      <c r="D47" s="47">
        <f t="shared" ref="D47:E47" si="2">D41/D35*100</f>
        <v>0</v>
      </c>
      <c r="E47" s="46">
        <f t="shared" si="2"/>
        <v>0</v>
      </c>
    </row>
    <row r="48" spans="1:7">
      <c r="A48" s="390"/>
      <c r="B48" s="35" t="s">
        <v>12</v>
      </c>
      <c r="C48" s="394"/>
      <c r="D48" s="54" t="s">
        <v>39</v>
      </c>
      <c r="E48" s="55" t="s">
        <v>39</v>
      </c>
    </row>
    <row r="49" spans="1:7">
      <c r="A49" s="390"/>
      <c r="B49" s="35" t="s">
        <v>11</v>
      </c>
      <c r="C49" s="394"/>
      <c r="D49" s="47">
        <f t="shared" ref="D49:E49" si="3">D43/D37*100</f>
        <v>4.8308668076109935</v>
      </c>
      <c r="E49" s="46">
        <f t="shared" si="3"/>
        <v>4.8308668076109926</v>
      </c>
    </row>
    <row r="50" spans="1:7" ht="15.75" thickBot="1">
      <c r="A50" s="391"/>
      <c r="B50" s="36" t="s">
        <v>10</v>
      </c>
      <c r="C50" s="395"/>
      <c r="D50" s="49">
        <f t="shared" ref="D50:E50" si="4">D44/D38*100</f>
        <v>3.0844623810896508</v>
      </c>
      <c r="E50" s="48">
        <f t="shared" si="4"/>
        <v>3.0844623810896508</v>
      </c>
    </row>
    <row r="51" spans="1:7" ht="30.75" thickBot="1">
      <c r="A51" s="11">
        <v>8</v>
      </c>
      <c r="B51" s="31" t="s">
        <v>74</v>
      </c>
      <c r="C51" s="392" t="s">
        <v>77</v>
      </c>
      <c r="D51" s="60">
        <f>D52</f>
        <v>13.085000000000001</v>
      </c>
      <c r="E51" s="59">
        <f>E52</f>
        <v>16.67494457037364</v>
      </c>
      <c r="G51" s="107"/>
    </row>
    <row r="52" spans="1:7" ht="30.75" thickBot="1">
      <c r="A52" s="253" t="s">
        <v>84</v>
      </c>
      <c r="B52" s="32" t="s">
        <v>75</v>
      </c>
      <c r="C52" s="393"/>
      <c r="D52" s="43">
        <f>SUM(D53:D56)</f>
        <v>13.085000000000001</v>
      </c>
      <c r="E52" s="43">
        <f>SUM(E53:E56)</f>
        <v>16.67494457037364</v>
      </c>
    </row>
    <row r="53" spans="1:7">
      <c r="A53" s="390"/>
      <c r="B53" s="34" t="s">
        <v>13</v>
      </c>
      <c r="C53" s="394"/>
      <c r="D53" s="47">
        <f>'[1]Отпуск ЭЭ сет организациями'!$G$46</f>
        <v>3.4119999999999999</v>
      </c>
      <c r="E53" s="46">
        <f t="shared" ref="E53" si="5">E35-E41</f>
        <v>4.1894359345089152</v>
      </c>
    </row>
    <row r="54" spans="1:7">
      <c r="A54" s="390"/>
      <c r="B54" s="35" t="s">
        <v>12</v>
      </c>
      <c r="C54" s="394"/>
      <c r="D54" s="54" t="s">
        <v>39</v>
      </c>
      <c r="E54" s="55" t="s">
        <v>39</v>
      </c>
    </row>
    <row r="55" spans="1:7">
      <c r="A55" s="390"/>
      <c r="B55" s="35" t="s">
        <v>11</v>
      </c>
      <c r="C55" s="394"/>
      <c r="D55" s="47">
        <f>'[1]Отпуск ЭЭ сет организациями'!$I$46</f>
        <v>6.2700000000000005</v>
      </c>
      <c r="E55" s="46">
        <f t="shared" ref="E55" si="6">E37-E43</f>
        <v>9.0907427617218044</v>
      </c>
    </row>
    <row r="56" spans="1:7" ht="15.75" thickBot="1">
      <c r="A56" s="391"/>
      <c r="B56" s="36" t="s">
        <v>10</v>
      </c>
      <c r="C56" s="395"/>
      <c r="D56" s="49">
        <f>'[1]Отпуск ЭЭ сет организациями'!$J$46</f>
        <v>3.403</v>
      </c>
      <c r="E56" s="48">
        <f t="shared" ref="E56" si="7">E38-E44</f>
        <v>3.3947658741429199</v>
      </c>
    </row>
    <row r="57" spans="1:7" ht="15.75" thickBot="1">
      <c r="A57" s="11">
        <v>9</v>
      </c>
      <c r="B57" s="31" t="s">
        <v>78</v>
      </c>
      <c r="C57" s="392" t="s">
        <v>77</v>
      </c>
      <c r="D57" s="60">
        <f>D58</f>
        <v>13.122</v>
      </c>
      <c r="E57" s="59">
        <f>E58</f>
        <v>16.67494457037364</v>
      </c>
    </row>
    <row r="58" spans="1:7" ht="30.75" thickBot="1">
      <c r="A58" s="253" t="s">
        <v>85</v>
      </c>
      <c r="B58" s="32" t="s">
        <v>79</v>
      </c>
      <c r="C58" s="393"/>
      <c r="D58" s="42">
        <v>13.122</v>
      </c>
      <c r="E58" s="53">
        <f>SUM(E59:E62)</f>
        <v>16.67494457037364</v>
      </c>
    </row>
    <row r="59" spans="1:7">
      <c r="A59" s="390"/>
      <c r="B59" s="34" t="s">
        <v>13</v>
      </c>
      <c r="C59" s="394"/>
      <c r="D59" s="56">
        <v>3.5569999999999999</v>
      </c>
      <c r="E59" s="57">
        <f>E53</f>
        <v>4.1894359345089152</v>
      </c>
    </row>
    <row r="60" spans="1:7">
      <c r="A60" s="390"/>
      <c r="B60" s="35" t="s">
        <v>12</v>
      </c>
      <c r="C60" s="394"/>
      <c r="D60" s="54" t="s">
        <v>39</v>
      </c>
      <c r="E60" s="55" t="s">
        <v>39</v>
      </c>
    </row>
    <row r="61" spans="1:7">
      <c r="A61" s="390"/>
      <c r="B61" s="35" t="s">
        <v>11</v>
      </c>
      <c r="C61" s="394"/>
      <c r="D61" s="47">
        <v>6.4630000000000001</v>
      </c>
      <c r="E61" s="46">
        <f>E55</f>
        <v>9.0907427617218044</v>
      </c>
    </row>
    <row r="62" spans="1:7" ht="15.75" thickBot="1">
      <c r="A62" s="391"/>
      <c r="B62" s="36" t="s">
        <v>10</v>
      </c>
      <c r="C62" s="395"/>
      <c r="D62" s="49">
        <v>3.1020000000000003</v>
      </c>
      <c r="E62" s="48">
        <f>E56</f>
        <v>3.3947658741429199</v>
      </c>
    </row>
  </sheetData>
  <mergeCells count="28">
    <mergeCell ref="A4:B4"/>
    <mergeCell ref="A5:B5"/>
    <mergeCell ref="A6:B6"/>
    <mergeCell ref="C57:C62"/>
    <mergeCell ref="A58:A62"/>
    <mergeCell ref="C21:C26"/>
    <mergeCell ref="A22:A26"/>
    <mergeCell ref="C27:C32"/>
    <mergeCell ref="A28:A32"/>
    <mergeCell ref="A33:E33"/>
    <mergeCell ref="A34:A38"/>
    <mergeCell ref="C34:C38"/>
    <mergeCell ref="A2:E2"/>
    <mergeCell ref="A52:A56"/>
    <mergeCell ref="C6:E6"/>
    <mergeCell ref="C4:E4"/>
    <mergeCell ref="C5:E5"/>
    <mergeCell ref="A40:A44"/>
    <mergeCell ref="C39:C44"/>
    <mergeCell ref="C45:C50"/>
    <mergeCell ref="A46:A50"/>
    <mergeCell ref="C51:C56"/>
    <mergeCell ref="A7:E7"/>
    <mergeCell ref="A9:E9"/>
    <mergeCell ref="A10:A14"/>
    <mergeCell ref="C10:C14"/>
    <mergeCell ref="C15:C20"/>
    <mergeCell ref="A16:A20"/>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14"/>
  <sheetViews>
    <sheetView workbookViewId="0">
      <selection activeCell="H9" sqref="H9"/>
    </sheetView>
  </sheetViews>
  <sheetFormatPr defaultRowHeight="15"/>
  <cols>
    <col min="1" max="1" width="14.28515625" customWidth="1"/>
    <col min="2" max="2" width="18" customWidth="1"/>
    <col min="3" max="3" width="15.42578125" customWidth="1"/>
    <col min="4" max="4" width="24.42578125" customWidth="1"/>
  </cols>
  <sheetData>
    <row r="1" spans="1:5">
      <c r="D1" s="64" t="s">
        <v>96</v>
      </c>
    </row>
    <row r="2" spans="1:5">
      <c r="A2" s="274" t="s">
        <v>95</v>
      </c>
      <c r="B2" s="274"/>
      <c r="C2" s="274"/>
      <c r="D2" s="274"/>
    </row>
    <row r="3" spans="1:5">
      <c r="A3" s="399" t="s">
        <v>108</v>
      </c>
      <c r="B3" s="399"/>
      <c r="C3" s="399"/>
      <c r="D3" s="399"/>
    </row>
    <row r="4" spans="1:5" ht="15.75" thickBot="1">
      <c r="A4" s="63"/>
    </row>
    <row r="5" spans="1:5" ht="30.75" customHeight="1" thickBot="1">
      <c r="A5" s="295" t="s">
        <v>28</v>
      </c>
      <c r="B5" s="297"/>
      <c r="C5" s="320" t="s">
        <v>27</v>
      </c>
      <c r="D5" s="322"/>
    </row>
    <row r="6" spans="1:5" ht="15.75" thickBot="1">
      <c r="A6" s="295" t="s">
        <v>26</v>
      </c>
      <c r="B6" s="297"/>
      <c r="C6" s="280" t="s">
        <v>25</v>
      </c>
      <c r="D6" s="282"/>
      <c r="E6" s="33"/>
    </row>
    <row r="7" spans="1:5" ht="32.25" customHeight="1" thickBot="1">
      <c r="A7" s="295" t="s">
        <v>24</v>
      </c>
      <c r="B7" s="297"/>
      <c r="C7" s="280" t="s">
        <v>40</v>
      </c>
      <c r="D7" s="282"/>
      <c r="E7" s="33"/>
    </row>
    <row r="8" spans="1:5" ht="31.5" customHeight="1" thickBot="1">
      <c r="A8" s="265" t="s">
        <v>258</v>
      </c>
      <c r="B8" s="266"/>
      <c r="C8" s="266"/>
      <c r="D8" s="267"/>
    </row>
    <row r="9" spans="1:5" ht="60.75" thickBot="1">
      <c r="A9" s="40" t="s">
        <v>86</v>
      </c>
      <c r="B9" s="400" t="s">
        <v>87</v>
      </c>
      <c r="C9" s="401"/>
      <c r="D9" s="24" t="s">
        <v>88</v>
      </c>
    </row>
    <row r="10" spans="1:5" ht="15.75" thickBot="1">
      <c r="A10" s="4">
        <v>1</v>
      </c>
      <c r="B10" s="265">
        <v>2</v>
      </c>
      <c r="C10" s="267"/>
      <c r="D10" s="24">
        <v>3</v>
      </c>
    </row>
    <row r="11" spans="1:5" ht="15.75" thickBot="1">
      <c r="A11" s="134">
        <v>3192133</v>
      </c>
      <c r="B11" s="402">
        <f>D11/A11*1000</f>
        <v>2.1684831114493037</v>
      </c>
      <c r="C11" s="403"/>
      <c r="D11" s="225">
        <v>6922.0865000000003</v>
      </c>
    </row>
    <row r="13" spans="1:5" ht="29.25" customHeight="1">
      <c r="A13" s="380" t="s">
        <v>89</v>
      </c>
      <c r="B13" s="380"/>
      <c r="C13" s="380"/>
      <c r="D13" s="380"/>
    </row>
    <row r="14" spans="1:5" ht="32.25" customHeight="1">
      <c r="A14" s="380" t="s">
        <v>90</v>
      </c>
      <c r="B14" s="380"/>
      <c r="C14" s="380"/>
      <c r="D14" s="380"/>
    </row>
  </sheetData>
  <mergeCells count="14">
    <mergeCell ref="A13:D13"/>
    <mergeCell ref="A14:D14"/>
    <mergeCell ref="A2:D2"/>
    <mergeCell ref="A3:D3"/>
    <mergeCell ref="A8:D8"/>
    <mergeCell ref="B9:C9"/>
    <mergeCell ref="B10:C10"/>
    <mergeCell ref="B11:C11"/>
    <mergeCell ref="A5:B5"/>
    <mergeCell ref="C5:D5"/>
    <mergeCell ref="A6:B6"/>
    <mergeCell ref="C6:D6"/>
    <mergeCell ref="A7:B7"/>
    <mergeCell ref="C7:D7"/>
  </mergeCells>
  <hyperlinks>
    <hyperlink ref="A9" location="Par549" display="Par549"/>
    <hyperlink ref="B9" location="Par550" display="Par550"/>
    <hyperlink ref="A3" location="Par529" display="Par529"/>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J13"/>
  <sheetViews>
    <sheetView workbookViewId="0">
      <selection activeCell="I12" sqref="I12"/>
    </sheetView>
  </sheetViews>
  <sheetFormatPr defaultRowHeight="15"/>
  <cols>
    <col min="1" max="1" width="34.85546875" customWidth="1"/>
    <col min="2" max="2" width="12.7109375" customWidth="1"/>
    <col min="3" max="3" width="16.85546875" customWidth="1"/>
    <col min="4" max="4" width="18.85546875" customWidth="1"/>
  </cols>
  <sheetData>
    <row r="1" spans="1:10">
      <c r="D1" s="64" t="s">
        <v>100</v>
      </c>
    </row>
    <row r="2" spans="1:10">
      <c r="A2" s="274" t="s">
        <v>97</v>
      </c>
      <c r="B2" s="274"/>
      <c r="C2" s="274"/>
      <c r="D2" s="274"/>
    </row>
    <row r="3" spans="1:10">
      <c r="A3" s="399" t="s">
        <v>107</v>
      </c>
      <c r="B3" s="399"/>
      <c r="C3" s="399"/>
      <c r="D3" s="399"/>
    </row>
    <row r="4" spans="1:10" ht="15.75" thickBot="1"/>
    <row r="5" spans="1:10" ht="30.75" thickBot="1">
      <c r="A5" s="68" t="s">
        <v>28</v>
      </c>
      <c r="B5" s="258" t="s">
        <v>27</v>
      </c>
      <c r="C5" s="259"/>
      <c r="D5" s="260"/>
    </row>
    <row r="6" spans="1:10" ht="15.75" thickBot="1">
      <c r="A6" s="26" t="s">
        <v>26</v>
      </c>
      <c r="B6" s="280" t="s">
        <v>25</v>
      </c>
      <c r="C6" s="281"/>
      <c r="D6" s="282"/>
    </row>
    <row r="7" spans="1:10" ht="30.75" thickBot="1">
      <c r="A7" s="26" t="s">
        <v>24</v>
      </c>
      <c r="B7" s="280" t="s">
        <v>40</v>
      </c>
      <c r="C7" s="281"/>
      <c r="D7" s="282"/>
    </row>
    <row r="8" spans="1:10" ht="30" customHeight="1" thickBot="1">
      <c r="A8" s="258" t="s">
        <v>259</v>
      </c>
      <c r="B8" s="259"/>
      <c r="C8" s="259"/>
      <c r="D8" s="260"/>
      <c r="F8" s="67"/>
    </row>
    <row r="9" spans="1:10" ht="30.75" customHeight="1" thickBot="1">
      <c r="A9" s="286" t="s">
        <v>98</v>
      </c>
      <c r="B9" s="288"/>
      <c r="C9" s="258" t="s">
        <v>236</v>
      </c>
      <c r="D9" s="260"/>
    </row>
    <row r="10" spans="1:10" ht="15.75" thickBot="1">
      <c r="A10" s="307" t="s">
        <v>22</v>
      </c>
      <c r="B10" s="309"/>
      <c r="C10" s="14" t="s">
        <v>21</v>
      </c>
      <c r="D10" s="14" t="s">
        <v>20</v>
      </c>
    </row>
    <row r="11" spans="1:10" ht="15.75" thickBot="1">
      <c r="A11" s="310"/>
      <c r="B11" s="312"/>
      <c r="C11" s="28">
        <v>43094</v>
      </c>
      <c r="D11" s="116" t="s">
        <v>240</v>
      </c>
      <c r="G11" s="406"/>
      <c r="H11" s="406"/>
      <c r="I11" s="407"/>
      <c r="J11" s="407"/>
    </row>
    <row r="12" spans="1:10" ht="63" customHeight="1" thickBot="1">
      <c r="A12" s="286" t="s">
        <v>19</v>
      </c>
      <c r="B12" s="288"/>
      <c r="C12" s="271" t="s">
        <v>242</v>
      </c>
      <c r="D12" s="306"/>
      <c r="E12" s="130"/>
      <c r="F12" s="130"/>
    </row>
    <row r="13" spans="1:10" ht="15.75" thickBot="1">
      <c r="A13" s="286" t="s">
        <v>99</v>
      </c>
      <c r="B13" s="288"/>
      <c r="C13" s="404">
        <f>Баланс!E21</f>
        <v>4.1400227862912748</v>
      </c>
      <c r="D13" s="405"/>
    </row>
  </sheetData>
  <mergeCells count="15">
    <mergeCell ref="G11:H11"/>
    <mergeCell ref="I11:J11"/>
    <mergeCell ref="A10:B11"/>
    <mergeCell ref="A12:B12"/>
    <mergeCell ref="C12:D12"/>
    <mergeCell ref="A13:B13"/>
    <mergeCell ref="C13:D13"/>
    <mergeCell ref="A2:D2"/>
    <mergeCell ref="A3:D3"/>
    <mergeCell ref="B5:D5"/>
    <mergeCell ref="B6:D6"/>
    <mergeCell ref="B7:D7"/>
    <mergeCell ref="A8:D8"/>
    <mergeCell ref="A9:B9"/>
    <mergeCell ref="C9:D9"/>
  </mergeCells>
  <hyperlinks>
    <hyperlink ref="A3" location="Par556" display="Par556"/>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6"/>
  <sheetViews>
    <sheetView topLeftCell="B1" workbookViewId="0">
      <selection activeCell="A9" sqref="A9"/>
    </sheetView>
  </sheetViews>
  <sheetFormatPr defaultRowHeight="15"/>
  <cols>
    <col min="1" max="1" width="4.140625" customWidth="1"/>
    <col min="2" max="2" width="53.5703125" customWidth="1"/>
    <col min="3" max="3" width="12.85546875" customWidth="1"/>
    <col min="4" max="4" width="17.85546875" customWidth="1"/>
  </cols>
  <sheetData>
    <row r="1" spans="1:4">
      <c r="D1" s="64" t="s">
        <v>102</v>
      </c>
    </row>
    <row r="2" spans="1:4">
      <c r="A2" s="274" t="s">
        <v>101</v>
      </c>
      <c r="B2" s="274"/>
      <c r="C2" s="274"/>
      <c r="D2" s="274"/>
    </row>
    <row r="3" spans="1:4">
      <c r="A3" s="399" t="s">
        <v>106</v>
      </c>
      <c r="B3" s="399"/>
      <c r="C3" s="399"/>
      <c r="D3" s="399"/>
    </row>
    <row r="4" spans="1:4" ht="15.75" thickBot="1"/>
    <row r="5" spans="1:4" ht="45" customHeight="1" thickBot="1">
      <c r="A5" s="283" t="s">
        <v>28</v>
      </c>
      <c r="B5" s="285"/>
      <c r="C5" s="258" t="str">
        <f>'Форма 1.3'!C5</f>
        <v>ООО "Каскад-Энергосеть"</v>
      </c>
      <c r="D5" s="260"/>
    </row>
    <row r="6" spans="1:4" ht="15.75" thickBot="1">
      <c r="A6" s="283" t="s">
        <v>26</v>
      </c>
      <c r="B6" s="285"/>
      <c r="C6" s="323" t="str">
        <f>'Форма 1.3'!C6</f>
        <v>4028033476</v>
      </c>
      <c r="D6" s="267"/>
    </row>
    <row r="7" spans="1:4" ht="36" customHeight="1" thickBot="1">
      <c r="A7" s="283" t="s">
        <v>24</v>
      </c>
      <c r="B7" s="285"/>
      <c r="C7" s="323" t="str">
        <f>'Форма 1.3'!C7</f>
        <v>248008,  г. Калуга ул. Механизаторов, 38</v>
      </c>
      <c r="D7" s="267"/>
    </row>
    <row r="8" spans="1:4" ht="33" customHeight="1" thickBot="1">
      <c r="A8" s="265" t="s">
        <v>360</v>
      </c>
      <c r="B8" s="266"/>
      <c r="C8" s="266"/>
      <c r="D8" s="267"/>
    </row>
    <row r="9" spans="1:4" ht="30.75" thickBot="1">
      <c r="A9" s="71" t="s">
        <v>17</v>
      </c>
      <c r="B9" s="72" t="s">
        <v>103</v>
      </c>
      <c r="C9" s="73" t="s">
        <v>104</v>
      </c>
      <c r="D9" s="73" t="s">
        <v>105</v>
      </c>
    </row>
    <row r="10" spans="1:4" ht="15.75" thickBot="1">
      <c r="A10" s="37">
        <v>1</v>
      </c>
      <c r="B10" s="39">
        <v>2</v>
      </c>
      <c r="C10" s="38">
        <v>3</v>
      </c>
      <c r="D10" s="91">
        <v>4</v>
      </c>
    </row>
    <row r="11" spans="1:4" ht="38.25">
      <c r="A11" s="74">
        <v>1</v>
      </c>
      <c r="B11" s="77" t="s">
        <v>171</v>
      </c>
      <c r="C11" s="80" t="s">
        <v>228</v>
      </c>
      <c r="D11" s="108" t="s">
        <v>177</v>
      </c>
    </row>
    <row r="12" spans="1:4" ht="51">
      <c r="A12" s="75">
        <v>2</v>
      </c>
      <c r="B12" s="78" t="s">
        <v>172</v>
      </c>
      <c r="C12" s="81" t="s">
        <v>229</v>
      </c>
      <c r="D12" s="83" t="s">
        <v>179</v>
      </c>
    </row>
    <row r="13" spans="1:4" ht="25.5">
      <c r="A13" s="75">
        <v>3</v>
      </c>
      <c r="B13" s="78" t="s">
        <v>173</v>
      </c>
      <c r="C13" s="81" t="s">
        <v>230</v>
      </c>
      <c r="D13" s="83" t="s">
        <v>177</v>
      </c>
    </row>
    <row r="14" spans="1:4" ht="38.25">
      <c r="A14" s="75">
        <v>4</v>
      </c>
      <c r="B14" s="78" t="s">
        <v>174</v>
      </c>
      <c r="C14" s="81" t="s">
        <v>231</v>
      </c>
      <c r="D14" s="83" t="s">
        <v>177</v>
      </c>
    </row>
    <row r="15" spans="1:4" ht="25.5">
      <c r="A15" s="75">
        <v>5</v>
      </c>
      <c r="B15" s="78" t="s">
        <v>175</v>
      </c>
      <c r="C15" s="81" t="s">
        <v>232</v>
      </c>
      <c r="D15" s="83" t="s">
        <v>177</v>
      </c>
    </row>
    <row r="16" spans="1:4" ht="26.25" thickBot="1">
      <c r="A16" s="76">
        <v>6</v>
      </c>
      <c r="B16" s="79" t="s">
        <v>176</v>
      </c>
      <c r="C16" s="82" t="s">
        <v>233</v>
      </c>
      <c r="D16" s="84" t="s">
        <v>178</v>
      </c>
    </row>
  </sheetData>
  <mergeCells count="9">
    <mergeCell ref="A8:D8"/>
    <mergeCell ref="A2:D2"/>
    <mergeCell ref="A3:D3"/>
    <mergeCell ref="C5:D5"/>
    <mergeCell ref="C6:D6"/>
    <mergeCell ref="C7:D7"/>
    <mergeCell ref="A5:B5"/>
    <mergeCell ref="A6:B6"/>
    <mergeCell ref="A7:B7"/>
  </mergeCells>
  <hyperlinks>
    <hyperlink ref="A3" location="Par581" display="Par58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12"/>
  <sheetViews>
    <sheetView workbookViewId="0">
      <selection activeCell="L15" sqref="L14:L15"/>
    </sheetView>
  </sheetViews>
  <sheetFormatPr defaultRowHeight="15"/>
  <cols>
    <col min="1" max="1" width="21.28515625" customWidth="1"/>
    <col min="2" max="2" width="27" customWidth="1"/>
    <col min="3" max="3" width="13.28515625" customWidth="1"/>
    <col min="4" max="4" width="15.5703125" customWidth="1"/>
  </cols>
  <sheetData>
    <row r="1" spans="1:8">
      <c r="D1" s="64" t="s">
        <v>109</v>
      </c>
    </row>
    <row r="2" spans="1:8">
      <c r="A2" s="358" t="s">
        <v>110</v>
      </c>
      <c r="B2" s="358"/>
      <c r="C2" s="358"/>
      <c r="D2" s="358"/>
    </row>
    <row r="3" spans="1:8">
      <c r="A3" s="358" t="s">
        <v>111</v>
      </c>
      <c r="B3" s="358"/>
      <c r="C3" s="358"/>
      <c r="D3" s="358"/>
    </row>
    <row r="4" spans="1:8">
      <c r="A4" s="274" t="s">
        <v>112</v>
      </c>
      <c r="B4" s="274"/>
      <c r="C4" s="274"/>
      <c r="D4" s="274"/>
    </row>
    <row r="5" spans="1:8" ht="15.75" thickBot="1"/>
    <row r="6" spans="1:8" ht="30.75" customHeight="1" thickBot="1">
      <c r="A6" s="283" t="s">
        <v>28</v>
      </c>
      <c r="B6" s="285"/>
      <c r="C6" s="413" t="s">
        <v>27</v>
      </c>
      <c r="D6" s="414"/>
      <c r="G6" s="410"/>
      <c r="H6" s="410"/>
    </row>
    <row r="7" spans="1:8" ht="15.75" thickBot="1">
      <c r="A7" s="283" t="s">
        <v>26</v>
      </c>
      <c r="B7" s="285"/>
      <c r="C7" s="413">
        <v>4028033476</v>
      </c>
      <c r="D7" s="414"/>
      <c r="G7" s="411"/>
      <c r="H7" s="412"/>
    </row>
    <row r="8" spans="1:8" ht="30" customHeight="1" thickBot="1">
      <c r="A8" s="283" t="s">
        <v>24</v>
      </c>
      <c r="B8" s="285"/>
      <c r="C8" s="413" t="s">
        <v>40</v>
      </c>
      <c r="D8" s="414"/>
      <c r="G8" s="411"/>
      <c r="H8" s="412"/>
    </row>
    <row r="9" spans="1:8" ht="48.75" customHeight="1" thickBot="1">
      <c r="A9" s="265" t="s">
        <v>234</v>
      </c>
      <c r="B9" s="266"/>
      <c r="C9" s="266"/>
      <c r="D9" s="267"/>
      <c r="G9" s="21"/>
      <c r="H9" s="21"/>
    </row>
    <row r="10" spans="1:8" ht="108.75" customHeight="1" thickBot="1">
      <c r="A10" s="4" t="s">
        <v>113</v>
      </c>
      <c r="B10" s="265" t="s">
        <v>114</v>
      </c>
      <c r="C10" s="267"/>
      <c r="D10" s="24" t="s">
        <v>115</v>
      </c>
    </row>
    <row r="11" spans="1:8" ht="15.75" thickBot="1">
      <c r="A11" s="4">
        <v>1</v>
      </c>
      <c r="B11" s="265">
        <v>2</v>
      </c>
      <c r="C11" s="267"/>
      <c r="D11" s="24">
        <v>3</v>
      </c>
    </row>
    <row r="12" spans="1:8" ht="15.75" thickBot="1">
      <c r="A12" s="62">
        <f>Баланс!D15*1000000</f>
        <v>3192133</v>
      </c>
      <c r="B12" s="408">
        <f>D12*1000/A12</f>
        <v>1.7089002870494432</v>
      </c>
      <c r="C12" s="409"/>
      <c r="D12" s="69">
        <f>5455.037</f>
        <v>5455.0370000000003</v>
      </c>
    </row>
  </sheetData>
  <mergeCells count="16">
    <mergeCell ref="A2:D2"/>
    <mergeCell ref="A3:D3"/>
    <mergeCell ref="A4:D4"/>
    <mergeCell ref="A9:D9"/>
    <mergeCell ref="B10:C10"/>
    <mergeCell ref="B11:C11"/>
    <mergeCell ref="B12:C12"/>
    <mergeCell ref="G6:H6"/>
    <mergeCell ref="G7:H7"/>
    <mergeCell ref="G8:H8"/>
    <mergeCell ref="A6:B6"/>
    <mergeCell ref="C6:D6"/>
    <mergeCell ref="A7:B7"/>
    <mergeCell ref="C7:D7"/>
    <mergeCell ref="A8:B8"/>
    <mergeCell ref="C8:D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tabColor rgb="FFFFFF00"/>
  </sheetPr>
  <dimension ref="A1:G12"/>
  <sheetViews>
    <sheetView workbookViewId="0">
      <selection activeCell="G9" sqref="G9"/>
    </sheetView>
  </sheetViews>
  <sheetFormatPr defaultRowHeight="15"/>
  <cols>
    <col min="1" max="1" width="19.28515625" customWidth="1"/>
    <col min="2" max="2" width="15.42578125" customWidth="1"/>
    <col min="3" max="3" width="11.5703125" customWidth="1"/>
    <col min="4" max="4" width="12.7109375" customWidth="1"/>
  </cols>
  <sheetData>
    <row r="1" spans="1:7">
      <c r="D1" s="64" t="s">
        <v>119</v>
      </c>
    </row>
    <row r="2" spans="1:7">
      <c r="A2" s="274" t="s">
        <v>116</v>
      </c>
      <c r="B2" s="274"/>
      <c r="C2" s="274"/>
      <c r="D2" s="274"/>
    </row>
    <row r="3" spans="1:7">
      <c r="A3" s="274" t="s">
        <v>117</v>
      </c>
      <c r="B3" s="274"/>
      <c r="C3" s="274"/>
      <c r="D3" s="274"/>
    </row>
    <row r="4" spans="1:7">
      <c r="A4" s="274" t="s">
        <v>118</v>
      </c>
      <c r="B4" s="274"/>
      <c r="C4" s="274"/>
      <c r="D4" s="274"/>
    </row>
    <row r="5" spans="1:7" ht="15.75" thickBot="1"/>
    <row r="6" spans="1:7" ht="35.25" customHeight="1" thickBot="1">
      <c r="A6" s="286" t="s">
        <v>28</v>
      </c>
      <c r="B6" s="288"/>
      <c r="C6" s="413" t="s">
        <v>27</v>
      </c>
      <c r="D6" s="414"/>
    </row>
    <row r="7" spans="1:7" ht="15.75" thickBot="1">
      <c r="A7" s="286" t="s">
        <v>26</v>
      </c>
      <c r="B7" s="288"/>
      <c r="C7" s="413">
        <v>4028033476</v>
      </c>
      <c r="D7" s="414"/>
    </row>
    <row r="8" spans="1:7" ht="30.75" customHeight="1" thickBot="1">
      <c r="A8" s="286" t="s">
        <v>24</v>
      </c>
      <c r="B8" s="288"/>
      <c r="C8" s="413" t="s">
        <v>40</v>
      </c>
      <c r="D8" s="414"/>
    </row>
    <row r="9" spans="1:7" ht="61.5" customHeight="1" thickBot="1">
      <c r="A9" s="258" t="s">
        <v>235</v>
      </c>
      <c r="B9" s="259"/>
      <c r="C9" s="259"/>
      <c r="D9" s="260"/>
      <c r="G9" s="237" t="s">
        <v>229</v>
      </c>
    </row>
    <row r="10" spans="1:7" ht="60.75" thickBot="1">
      <c r="A10" s="27" t="s">
        <v>120</v>
      </c>
      <c r="B10" s="258" t="s">
        <v>121</v>
      </c>
      <c r="C10" s="260"/>
      <c r="D10" s="14" t="s">
        <v>122</v>
      </c>
    </row>
    <row r="11" spans="1:7" ht="15.75" thickBot="1">
      <c r="A11" s="4">
        <v>1</v>
      </c>
      <c r="B11" s="265">
        <v>2</v>
      </c>
      <c r="C11" s="267"/>
      <c r="D11" s="24">
        <v>3</v>
      </c>
    </row>
    <row r="12" spans="1:7" ht="15.75" thickBot="1">
      <c r="A12" s="236">
        <v>67033234</v>
      </c>
      <c r="B12" s="415">
        <v>3192133</v>
      </c>
      <c r="C12" s="416"/>
      <c r="D12" s="235">
        <v>8168.0620799999997</v>
      </c>
    </row>
  </sheetData>
  <mergeCells count="13">
    <mergeCell ref="B11:C11"/>
    <mergeCell ref="B12:C12"/>
    <mergeCell ref="A2:D2"/>
    <mergeCell ref="A3:D3"/>
    <mergeCell ref="A4:D4"/>
    <mergeCell ref="A6:B6"/>
    <mergeCell ref="A7:B7"/>
    <mergeCell ref="A8:B8"/>
    <mergeCell ref="C6:D6"/>
    <mergeCell ref="C7:D7"/>
    <mergeCell ref="C8:D8"/>
    <mergeCell ref="A9:D9"/>
    <mergeCell ref="B10:C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59</vt:i4>
      </vt:variant>
    </vt:vector>
  </HeadingPairs>
  <TitlesOfParts>
    <vt:vector size="75" baseType="lpstr">
      <vt:lpstr>кот тарифы 2018 КО</vt:lpstr>
      <vt:lpstr>Индивид тарифы 2018 КО</vt:lpstr>
      <vt:lpstr>Техприсоед</vt:lpstr>
      <vt:lpstr>Баланс</vt:lpstr>
      <vt:lpstr>Форма 1.3</vt:lpstr>
      <vt:lpstr>норм потерь</vt:lpstr>
      <vt:lpstr>мероприят сниж потерь</vt:lpstr>
      <vt:lpstr>стоимость потерь 2015</vt:lpstr>
      <vt:lpstr>фактич потери</vt:lpstr>
      <vt:lpstr>зоны  деят-сти</vt:lpstr>
      <vt:lpstr>форма 1.9</vt:lpstr>
      <vt:lpstr>Форма 1.10</vt:lpstr>
      <vt:lpstr>Форма 1.11</vt:lpstr>
      <vt:lpstr>форма 1.12</vt:lpstr>
      <vt:lpstr>Условия дог-в</vt:lpstr>
      <vt:lpstr>форма 1.21</vt:lpstr>
      <vt:lpstr>'форма 1.21'!_ftn1</vt:lpstr>
      <vt:lpstr>'форма 1.21'!_ftn2</vt:lpstr>
      <vt:lpstr>'форма 1.21'!_ftn3</vt:lpstr>
      <vt:lpstr>'форма 1.21'!_ftnref1</vt:lpstr>
      <vt:lpstr>'форма 1.21'!_ftnref2</vt:lpstr>
      <vt:lpstr>'форма 1.21'!_ftnref3</vt:lpstr>
      <vt:lpstr>'форма 1.21'!_GoBack</vt:lpstr>
      <vt:lpstr>'форма 1.21'!_Ref11238121</vt:lpstr>
      <vt:lpstr>'форма 1.21'!_Ref166241751</vt:lpstr>
      <vt:lpstr>'форма 1.21'!_Ref167505771</vt:lpstr>
      <vt:lpstr>'форма 1.21'!_Ref300322844</vt:lpstr>
      <vt:lpstr>'форма 1.21'!_Ref55307583</vt:lpstr>
      <vt:lpstr>'форма 1.21'!_Ref56229451</vt:lpstr>
      <vt:lpstr>'форма 1.21'!_Toc123405477</vt:lpstr>
      <vt:lpstr>'форма 1.21'!_Toc207777994</vt:lpstr>
      <vt:lpstr>'форма 1.21'!_Toc231549584</vt:lpstr>
      <vt:lpstr>'форма 1.21'!_Toc231549585</vt:lpstr>
      <vt:lpstr>'форма 1.21'!_Toc231549588</vt:lpstr>
      <vt:lpstr>'форма 1.21'!_Toc231549589</vt:lpstr>
      <vt:lpstr>'форма 1.21'!_Toc231549590</vt:lpstr>
      <vt:lpstr>'форма 1.21'!_Toc234868092</vt:lpstr>
      <vt:lpstr>'форма 1.21'!_Toc234868093</vt:lpstr>
      <vt:lpstr>'форма 1.21'!_Toc255978558</vt:lpstr>
      <vt:lpstr>'форма 1.21'!_Toc262749242</vt:lpstr>
      <vt:lpstr>'форма 1.21'!_Toc263060077</vt:lpstr>
      <vt:lpstr>'форма 1.21'!_Toc263060079</vt:lpstr>
      <vt:lpstr>'форма 1.21'!_Toc302468803</vt:lpstr>
      <vt:lpstr>'форма 1.21'!_Toc302468804</vt:lpstr>
      <vt:lpstr>'форма 1.21'!_Toc302468805</vt:lpstr>
      <vt:lpstr>'форма 1.21'!_Toc302468806</vt:lpstr>
      <vt:lpstr>'форма 1.21'!_Toc302468807</vt:lpstr>
      <vt:lpstr>'форма 1.21'!_Toc304874727</vt:lpstr>
      <vt:lpstr>'форма 1.21'!_Toc304874728</vt:lpstr>
      <vt:lpstr>'форма 1.21'!_Toc304874729</vt:lpstr>
      <vt:lpstr>'форма 1.21'!_Toc304874730</vt:lpstr>
      <vt:lpstr>'форма 1.21'!_Toc304874731</vt:lpstr>
      <vt:lpstr>'форма 1.21'!_Toc304874739</vt:lpstr>
      <vt:lpstr>'форма 1.21'!_Toc304874742</vt:lpstr>
      <vt:lpstr>'форма 1.21'!_Toc304874743</vt:lpstr>
      <vt:lpstr>'форма 1.21'!_Toc304874744</vt:lpstr>
      <vt:lpstr>'форма 1.21'!_Toc304874745</vt:lpstr>
      <vt:lpstr>'форма 1.21'!_Toc304874746</vt:lpstr>
      <vt:lpstr>'форма 1.21'!_Toc304874758</vt:lpstr>
      <vt:lpstr>'форма 1.21'!_Toc304874776</vt:lpstr>
      <vt:lpstr>'форма 1.21'!_Toc304874777</vt:lpstr>
      <vt:lpstr>'форма 1.21'!_Toc304874782</vt:lpstr>
      <vt:lpstr>'форма 1.21'!_Toc304874795</vt:lpstr>
      <vt:lpstr>'форма 1.21'!_Toc304874797</vt:lpstr>
      <vt:lpstr>'форма 1.21'!_Toc304874800</vt:lpstr>
      <vt:lpstr>'форма 1.21'!_Toc304874802</vt:lpstr>
      <vt:lpstr>'форма 1.21'!_Toc304874808</vt:lpstr>
      <vt:lpstr>'форма 1.21'!_Toc304874809</vt:lpstr>
      <vt:lpstr>'форма 1.21'!_Toc304874811</vt:lpstr>
      <vt:lpstr>'форма 1.21'!_Toc304874812</vt:lpstr>
      <vt:lpstr>'форма 1.21'!_Toc304874827</vt:lpstr>
      <vt:lpstr>'форма 1.21'!_Toc98253999</vt:lpstr>
      <vt:lpstr>'форма 1.21'!OLE_LINK3</vt:lpstr>
      <vt:lpstr>'форма 1.21'!OLE_LINK55</vt:lpstr>
      <vt:lpstr>'форма 1.12'!Область_печати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vodovozov</dc:creator>
  <cp:lastModifiedBy>vodovozov</cp:lastModifiedBy>
  <dcterms:created xsi:type="dcterms:W3CDTF">2015-02-27T07:01:12Z</dcterms:created>
  <dcterms:modified xsi:type="dcterms:W3CDTF">2018-02-28T07:28:40Z</dcterms:modified>
</cp:coreProperties>
</file>