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6995" windowHeight="8475"/>
  </bookViews>
  <sheets>
    <sheet name="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SP1" localSheetId="0">[2]FES!#REF!</definedName>
    <definedName name="_SP1">[3]FES!#REF!</definedName>
    <definedName name="_SP10" localSheetId="0">[2]FES!#REF!</definedName>
    <definedName name="_SP10">[3]FES!#REF!</definedName>
    <definedName name="_SP11" localSheetId="0">[2]FES!#REF!</definedName>
    <definedName name="_SP11">[3]FES!#REF!</definedName>
    <definedName name="_SP12" localSheetId="0">[2]FES!#REF!</definedName>
    <definedName name="_SP12">[3]FES!#REF!</definedName>
    <definedName name="_SP13" localSheetId="0">[2]FES!#REF!</definedName>
    <definedName name="_SP13">[3]FES!#REF!</definedName>
    <definedName name="_SP14" localSheetId="0">[2]FES!#REF!</definedName>
    <definedName name="_SP14">[3]FES!#REF!</definedName>
    <definedName name="_SP15" localSheetId="0">[2]FES!#REF!</definedName>
    <definedName name="_SP15">[3]FES!#REF!</definedName>
    <definedName name="_SP16" localSheetId="0">[2]FES!#REF!</definedName>
    <definedName name="_SP16">[3]FES!#REF!</definedName>
    <definedName name="_SP17" localSheetId="0">[2]FES!#REF!</definedName>
    <definedName name="_SP17">[3]FES!#REF!</definedName>
    <definedName name="_SP18" localSheetId="0">[2]FES!#REF!</definedName>
    <definedName name="_SP18">[3]FES!#REF!</definedName>
    <definedName name="_SP19" localSheetId="0">[2]FES!#REF!</definedName>
    <definedName name="_SP19">[3]FES!#REF!</definedName>
    <definedName name="_SP2" localSheetId="0">[2]FES!#REF!</definedName>
    <definedName name="_SP2">[3]FES!#REF!</definedName>
    <definedName name="_SP20" localSheetId="0">[2]FES!#REF!</definedName>
    <definedName name="_SP20">[3]FES!#REF!</definedName>
    <definedName name="_SP3" localSheetId="0">[2]FES!#REF!</definedName>
    <definedName name="_SP3">[3]FES!#REF!</definedName>
    <definedName name="_SP4" localSheetId="0">[2]FES!#REF!</definedName>
    <definedName name="_SP4">[3]FES!#REF!</definedName>
    <definedName name="_SP5" localSheetId="0">[2]FES!#REF!</definedName>
    <definedName name="_SP5">[3]FES!#REF!</definedName>
    <definedName name="_SP7" localSheetId="0">[2]FES!#REF!</definedName>
    <definedName name="_SP7">[3]FES!#REF!</definedName>
    <definedName name="_SP8" localSheetId="0">[2]FES!#REF!</definedName>
    <definedName name="_SP8">[3]FES!#REF!</definedName>
    <definedName name="_SP9" localSheetId="0">[2]FES!#REF!</definedName>
    <definedName name="_SP9">[3]FES!#REF!</definedName>
    <definedName name="CompOt" localSheetId="0">'2015'!CompOt</definedName>
    <definedName name="CompOt">[4]!CompOt</definedName>
    <definedName name="CompRas" localSheetId="0">'2015'!CompRas</definedName>
    <definedName name="CompRas">[4]!CompRas</definedName>
    <definedName name="ew" localSheetId="0">'2015'!ew</definedName>
    <definedName name="ew">[4]!ew</definedName>
    <definedName name="fg" localSheetId="0">'2015'!fg</definedName>
    <definedName name="fg">[4]!fg</definedName>
    <definedName name="gh" localSheetId="0">'2015'!gh</definedName>
    <definedName name="gh">[4]!gh</definedName>
    <definedName name="k" localSheetId="0">'2015'!k</definedName>
    <definedName name="k">[4]!k</definedName>
    <definedName name="P1_T2.1?Protection" localSheetId="0" hidden="1">'[5]2007 (Min)'!$G$34:$N$35,'[5]2007 (Min)'!$Q$34:$W$35,'[5]2007 (Min)'!$Z$34:$AE$35,'[5]2007 (Min)'!$G$38:$N$38,'[5]2007 (Min)'!$Q$38:$W$38,'[5]2007 (Min)'!$Z$38:$AE$38</definedName>
    <definedName name="P1_T2.1?Protection" hidden="1">'[6]2007 (Min)'!$G$34:$N$35,'[6]2007 (Min)'!$Q$34:$W$35,'[6]2007 (Min)'!$Z$34:$AE$35,'[6]2007 (Min)'!$G$38:$N$38,'[6]2007 (Min)'!$Q$38:$W$38,'[6]2007 (Min)'!$Z$38:$AE$38</definedName>
    <definedName name="P1_T2.2?Protection" localSheetId="0">'[5]2007 (Max)'!$Q$8:$W$9,'[5]2007 (Max)'!$Z$8:$AE$9,'[5]2007 (Max)'!$G$11:$N$12,'[5]2007 (Max)'!$Q$11:$W$12,'[5]2007 (Max)'!$Z$11:$AE$12,'[5]2007 (Max)'!$G$14:$N$15,'[5]2007 (Max)'!$Q$14:$W$15,'[5]2007 (Max)'!$Z$14:$AE$15</definedName>
    <definedName name="P1_T2.2?Protection">'[6]2007 (Max)'!$Q$8:$W$9,'[6]2007 (Max)'!$Z$8:$AE$9,'[6]2007 (Max)'!$G$11:$N$12,'[6]2007 (Max)'!$Q$11:$W$12,'[6]2007 (Max)'!$Z$11:$AE$12,'[6]2007 (Max)'!$G$14:$N$15,'[6]2007 (Max)'!$Q$14:$W$15,'[6]2007 (Max)'!$Z$14:$AE$15</definedName>
    <definedName name="P1_T2.2_DiapProt" localSheetId="0" hidden="1">'[5]2007 (Max)'!$G$44:$N$44,'[5]2007 (Max)'!$G$47:$N$47,'[5]2007 (Max)'!$Q$44:$W$44,'[5]2007 (Max)'!$Q$47:$W$47,'[5]2007 (Max)'!$Z$44:$AE$44,'[5]2007 (Max)'!$Z$47:$AE$47</definedName>
    <definedName name="P1_T2.2_DiapProt" hidden="1">'[6]2007 (Max)'!$G$44:$N$44,'[6]2007 (Max)'!$G$47:$N$47,'[6]2007 (Max)'!$Q$44:$W$44,'[6]2007 (Max)'!$Q$47:$W$47,'[6]2007 (Max)'!$Z$44:$AE$44,'[6]2007 (Max)'!$Z$47:$AE$47</definedName>
    <definedName name="P1_T2?Protection" localSheetId="0" hidden="1">'[7]2006 ФСТ'!$Z$47:$AE$47,'[7]2006 ФСТ'!$Q$8:$W$9,'[7]2006 ФСТ'!$Z$8:$AE$9,'[7]2006 ФСТ'!$G$11:$N$12,'[7]2006 ФСТ'!$Q$11:$W$12,'[7]2006 ФСТ'!$Z$11:$AE$12,'[7]2006 ФСТ'!$G$14:$N$15,'[7]2006 ФСТ'!$Q$14:$W$15</definedName>
    <definedName name="P1_T2?Protection" hidden="1">'[8]2006 ФСТ'!$Z$47:$AE$47,'[8]2006 ФСТ'!$Q$8:$W$9,'[8]2006 ФСТ'!$Z$8:$AE$9,'[8]2006 ФСТ'!$G$11:$N$12,'[8]2006 ФСТ'!$Q$11:$W$12,'[8]2006 ФСТ'!$Z$11:$AE$12,'[8]2006 ФСТ'!$G$14:$N$15,'[8]2006 ФСТ'!$Q$14:$W$15</definedName>
    <definedName name="P1_T2_DiapProt" localSheetId="0" hidden="1">'[7]2006 ФСТ'!$Z$44:$AE$44,'[7]2006 ФСТ'!$Q$47:$W$47,'[7]2006 ФСТ'!$Z$47:$AE$47,'[7]2006 ФСТ'!$Q$8:$W$9,'[7]2006 ФСТ'!$Z$8:$AE$9,'[7]2006 ФСТ'!$G$11:$N$12,'[7]2006 ФСТ'!$Q$11:$W$12,'[7]2006 ФСТ'!$Z$11:$AE$12</definedName>
    <definedName name="P1_T2_DiapProt" hidden="1">'[8]2006 ФСТ'!$Z$44:$AE$44,'[8]2006 ФСТ'!$Q$47:$W$47,'[8]2006 ФСТ'!$Z$47:$AE$47,'[8]2006 ФСТ'!$Q$8:$W$9,'[8]2006 ФСТ'!$Z$8:$AE$9,'[8]2006 ФСТ'!$G$11:$N$12,'[8]2006 ФСТ'!$Q$11:$W$12,'[8]2006 ФСТ'!$Z$11:$AE$12</definedName>
    <definedName name="P2_T2.1?Protection" localSheetId="0" hidden="1">'[5]2007 (Min)'!$G$40:$N$42,'[5]2007 (Min)'!$Q$40:$W$42,'[5]2007 (Min)'!$Z$40:$AE$42,'[5]2007 (Min)'!$G$47:$N$47,'[5]2007 (Min)'!$Q$47:$W$47,'[5]2007 (Min)'!$Z$47:$AE$47</definedName>
    <definedName name="P2_T2.1?Protection" hidden="1">'[6]2007 (Min)'!$G$40:$N$42,'[6]2007 (Min)'!$Q$40:$W$42,'[6]2007 (Min)'!$Z$40:$AE$42,'[6]2007 (Min)'!$G$47:$N$47,'[6]2007 (Min)'!$Q$47:$W$47,'[6]2007 (Min)'!$Z$47:$AE$47</definedName>
    <definedName name="P2_T2.2?Protection" localSheetId="0">'[5]2007 (Max)'!$G$17:$N$21,'[5]2007 (Max)'!$Q$17:$W$21,'[5]2007 (Max)'!$Z$17:$AE$21,'[5]2007 (Max)'!$G$25:$N$25,'[5]2007 (Max)'!$Q$25:$W$25,'[5]2007 (Max)'!$Z$25:$AE$25,'[5]2007 (Max)'!$G$27:$N$31,'[5]2007 (Max)'!$Q$27:$W$31</definedName>
    <definedName name="P2_T2.2?Protection">'[6]2007 (Max)'!$G$17:$N$21,'[6]2007 (Max)'!$Q$17:$W$21,'[6]2007 (Max)'!$Z$17:$AE$21,'[6]2007 (Max)'!$G$25:$N$25,'[6]2007 (Max)'!$Q$25:$W$25,'[6]2007 (Max)'!$Z$25:$AE$25,'[6]2007 (Max)'!$G$27:$N$31,'[6]2007 (Max)'!$Q$27:$W$31</definedName>
    <definedName name="P2_T2?Protection" localSheetId="0" hidden="1">'[7]2006 ФСТ'!$Z$14:$AE$15,'[7]2006 ФСТ'!$G$17:$N$21,'[7]2006 ФСТ'!$Q$17:$W$21,'[7]2006 ФСТ'!$Z$17:$AE$21,'[7]2006 ФСТ'!$G$25:$N$25,'[7]2006 ФСТ'!$Q$25:$W$25,'[7]2006 ФСТ'!$Z$25:$AE$25</definedName>
    <definedName name="P2_T2?Protection" hidden="1">'[8]2006 ФСТ'!$Z$14:$AE$15,'[8]2006 ФСТ'!$G$17:$N$21,'[8]2006 ФСТ'!$Q$17:$W$21,'[8]2006 ФСТ'!$Z$17:$AE$21,'[8]2006 ФСТ'!$G$25:$N$25,'[8]2006 ФСТ'!$Q$25:$W$25,'[8]2006 ФСТ'!$Z$25:$AE$25</definedName>
    <definedName name="P2_T2_DiapProt" localSheetId="0" hidden="1">'[7]2006 ФСТ'!$G$14:$N$15,'[7]2006 ФСТ'!$Q$14:$W$15,'[7]2006 ФСТ'!$Z$14:$AE$15,'[7]2006 ФСТ'!$G$17:$N$21,'[7]2006 ФСТ'!$Q$17:$W$21,'[7]2006 ФСТ'!$Z$17:$AE$21,'[7]2006 ФСТ'!$G$25:$N$25</definedName>
    <definedName name="P2_T2_DiapProt" hidden="1">'[8]2006 ФСТ'!$G$14:$N$15,'[8]2006 ФСТ'!$Q$14:$W$15,'[8]2006 ФСТ'!$Z$14:$AE$15,'[8]2006 ФСТ'!$G$17:$N$21,'[8]2006 ФСТ'!$Q$17:$W$21,'[8]2006 ФСТ'!$Z$17:$AE$21,'[8]2006 ФСТ'!$G$25:$N$25</definedName>
    <definedName name="P3_T2.1?Protection" localSheetId="0" hidden="1">'[5]2007 (Min)'!$G$8:$N$9,'[5]2007 (Min)'!$Q$8:$W$9,'[5]2007 (Min)'!$Z$8:$AE$9,'[5]2007 (Min)'!$G$11:$N$12,'[5]2007 (Min)'!$Q$11:$W$12,'[5]2007 (Min)'!$Z$11:$AE$12</definedName>
    <definedName name="P3_T2.1?Protection" hidden="1">'[6]2007 (Min)'!$G$8:$N$9,'[6]2007 (Min)'!$Q$8:$W$9,'[6]2007 (Min)'!$Z$8:$AE$9,'[6]2007 (Min)'!$G$11:$N$12,'[6]2007 (Min)'!$Q$11:$W$12,'[6]2007 (Min)'!$Z$11:$AE$12</definedName>
    <definedName name="P3_T2.2?Protection" localSheetId="0">'[5]2007 (Max)'!$Z$27:$AE$31,'[5]2007 (Max)'!$G$34:$N$35,'[5]2007 (Max)'!$Q$34:$W$35,'[5]2007 (Max)'!$Z$34:$AE$35,'[5]2007 (Max)'!$G$38:$N$38,'[5]2007 (Max)'!$Q$38:$W$38,'[5]2007 (Max)'!$Z$38:$AE$38,'[5]2007 (Max)'!$G$40:$N$42</definedName>
    <definedName name="P3_T2.2?Protection">'[6]2007 (Max)'!$Z$27:$AE$31,'[6]2007 (Max)'!$G$34:$N$35,'[6]2007 (Max)'!$Q$34:$W$35,'[6]2007 (Max)'!$Z$34:$AE$35,'[6]2007 (Max)'!$G$38:$N$38,'[6]2007 (Max)'!$Q$38:$W$38,'[6]2007 (Max)'!$Z$38:$AE$38,'[6]2007 (Max)'!$G$40:$N$42</definedName>
    <definedName name="P3_T2?Protection" localSheetId="0" hidden="1">'[7]2006 ФСТ'!$G$27:$N$31,'[7]2006 ФСТ'!$Q$27:$W$31,'[7]2006 ФСТ'!$Z$27:$AE$31,'[7]2006 ФСТ'!$G$34:$N$35,'[7]2006 ФСТ'!$Q$34:$W$35,'[7]2006 ФСТ'!$Z$34:$AE$35,'[7]2006 ФСТ'!$G$38:$N$38</definedName>
    <definedName name="P3_T2?Protection" hidden="1">'[8]2006 ФСТ'!$G$27:$N$31,'[8]2006 ФСТ'!$Q$27:$W$31,'[8]2006 ФСТ'!$Z$27:$AE$31,'[8]2006 ФСТ'!$G$34:$N$35,'[8]2006 ФСТ'!$Q$34:$W$35,'[8]2006 ФСТ'!$Z$34:$AE$35,'[8]2006 ФСТ'!$G$38:$N$38</definedName>
    <definedName name="P3_T2_DiapProt" localSheetId="0" hidden="1">'[7]2006 ФСТ'!$Q$25:$W$25,'[7]2006 ФСТ'!$Z$25:$AE$25,'[7]2006 ФСТ'!$G$27:$N$31,'[7]2006 ФСТ'!$Q$27:$W$31,'[7]2006 ФСТ'!$Z$27:$AE$31,'[7]2006 ФСТ'!$G$34:$N$35,'[7]2006 ФСТ'!$Q$34:$W$35</definedName>
    <definedName name="P3_T2_DiapProt" hidden="1">'[8]2006 ФСТ'!$Q$25:$W$25,'[8]2006 ФСТ'!$Z$25:$AE$25,'[8]2006 ФСТ'!$G$27:$N$31,'[8]2006 ФСТ'!$Q$27:$W$31,'[8]2006 ФСТ'!$Z$27:$AE$31,'[8]2006 ФСТ'!$G$34:$N$35,'[8]2006 ФСТ'!$Q$34:$W$35</definedName>
    <definedName name="P4_T2.1?Protection" localSheetId="0" hidden="1">'[5]2007 (Min)'!$G$14:$N$15,'[5]2007 (Min)'!$Q$14:$W$15,'[5]2007 (Min)'!$Z$14:$AE$15,'[5]2007 (Min)'!$G$17:$N$21,'[5]2007 (Min)'!$Q$17:$W$21,'[5]2007 (Min)'!$Z$17:$AE$21</definedName>
    <definedName name="P4_T2.1?Protection" hidden="1">'[6]2007 (Min)'!$G$14:$N$15,'[6]2007 (Min)'!$Q$14:$W$15,'[6]2007 (Min)'!$Z$14:$AE$15,'[6]2007 (Min)'!$G$17:$N$21,'[6]2007 (Min)'!$Q$17:$W$21,'[6]2007 (Min)'!$Z$17:$AE$21</definedName>
    <definedName name="P4_T2.2?Protection" localSheetId="0">'[5]2007 (Max)'!$Q$40:$W$42,'[5]2007 (Max)'!$Z$40:$AE$42,'[5]2007 (Max)'!$G$47:$N$47,'[5]2007 (Max)'!$Q$47:$W$47,'[5]2007 (Max)'!$Z$47:$AE$47,'[5]2007 (Max)'!$G$8:$N$9,'2015'!P1_T2.2?Protection,'2015'!P2_T2.2?Protection</definedName>
    <definedName name="P4_T2.2?Protection">'[6]2007 (Max)'!$Q$40:$W$42,'[6]2007 (Max)'!$Z$40:$AE$42,'[6]2007 (Max)'!$G$47:$N$47,'[6]2007 (Max)'!$Q$47:$W$47,'[6]2007 (Max)'!$Z$47:$AE$47,'[6]2007 (Max)'!$G$8:$N$9,P1_T2.2?Protection,P2_T2.2?Protection</definedName>
    <definedName name="P4_T2?Protection" localSheetId="0" hidden="1">'[7]2006 ФСТ'!$Q$38:$W$38,'[7]2006 ФСТ'!$Z$38:$AE$38,'[7]2006 ФСТ'!$G$40:$N$42,'[7]2006 ФСТ'!$Q$40:$W$42,'[7]2006 ФСТ'!$Z$40:$AE$42,'[7]2006 ФСТ'!$G$8:$N$9,'[7]2006 ФСТ'!$G$47:$N$47,'[7]2006 ФСТ'!$G$44:$N$44</definedName>
    <definedName name="P4_T2?Protection" hidden="1">'[8]2006 ФСТ'!$Q$38:$W$38,'[8]2006 ФСТ'!$Z$38:$AE$38,'[8]2006 ФСТ'!$G$40:$N$42,'[8]2006 ФСТ'!$Q$40:$W$42,'[8]2006 ФСТ'!$Z$40:$AE$42,'[8]2006 ФСТ'!$G$8:$N$9,'[8]2006 ФСТ'!$G$47:$N$47,'[8]2006 ФСТ'!$G$44:$N$44</definedName>
    <definedName name="P4_T2_DiapProt" localSheetId="0" hidden="1">'[7]2006 ФСТ'!$Z$34:$AE$35,'[7]2006 ФСТ'!$G$38:$N$38,'[7]2006 ФСТ'!$Q$38:$W$38,'[7]2006 ФСТ'!$Z$38:$AE$38,'[7]2006 ФСТ'!$G$40:$N$42,'[7]2006 ФСТ'!$Q$40:$W$42,'[7]2006 ФСТ'!$Z$40:$AE$42,'[7]2006 ФСТ'!$G$8:$N$9</definedName>
    <definedName name="P4_T2_DiapProt" hidden="1">'[8]2006 ФСТ'!$Z$34:$AE$35,'[8]2006 ФСТ'!$G$38:$N$38,'[8]2006 ФСТ'!$Q$38:$W$38,'[8]2006 ФСТ'!$Z$38:$AE$38,'[8]2006 ФСТ'!$G$40:$N$42,'[8]2006 ФСТ'!$Q$40:$W$42,'[8]2006 ФСТ'!$Z$40:$AE$42,'[8]2006 ФСТ'!$G$8:$N$9</definedName>
    <definedName name="P5_T2.1?Protection" localSheetId="0" hidden="1">'[5]2007 (Min)'!$G$25:$N$25,'[5]2007 (Min)'!$Q$25:$W$25,'[5]2007 (Min)'!$Z$25:$AE$25,'[5]2007 (Min)'!$G$27:$N$31,'[5]2007 (Min)'!$Q$27:$W$31,'[5]2007 (Min)'!$G$44:$N$44</definedName>
    <definedName name="P5_T2.1?Protection" hidden="1">'[6]2007 (Min)'!$G$25:$N$25,'[6]2007 (Min)'!$Q$25:$W$25,'[6]2007 (Min)'!$Z$25:$AE$25,'[6]2007 (Min)'!$G$27:$N$31,'[6]2007 (Min)'!$Q$27:$W$31,'[6]2007 (Min)'!$G$44:$N$44</definedName>
    <definedName name="P6_T2.1?Protection" localSheetId="0" hidden="1">'[5]2007 (Min)'!$Q$44:$W$44,'[5]2007 (Min)'!$Z$44:$AE$44,'[5]2007 (Min)'!$Z$27:$AE$31,'2015'!P1_T2.1?Protection,'2015'!P2_T2.1?Protection,'2015'!P3_T2.1?Protection</definedName>
    <definedName name="P6_T2.1?Protection" hidden="1">'[6]2007 (Min)'!$Q$44:$W$44,'[6]2007 (Min)'!$Z$44:$AE$44,'[6]2007 (Min)'!$Z$27:$AE$31,P1_T2.1?Protection,P2_T2.1?Protection,P3_T2.1?Protection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T2.1?Protection" localSheetId="0">'2015'!P4_T2.1?Protection,'2015'!P5_T2.1?Protection,'2015'!P6_T2.1?Protection</definedName>
    <definedName name="T2.1?Protection">P4_T2.1?Protection,P5_T2.1?Protection,P6_T2.1?Protection</definedName>
    <definedName name="T2.1_DiapProt" localSheetId="0">'[5]2007 (Min)'!$G$47:$N$47,'[5]2007 (Min)'!$Q$44:$W$44,'[5]2007 (Min)'!$Q$47:$W$47,'[5]2007 (Min)'!$Z$44:$AE$44,'[5]2007 (Min)'!$Z$47:$AE$47,'[5]2007 (Min)'!$G$44:$N$44</definedName>
    <definedName name="T2.1_DiapProt">'[6]2007 (Min)'!$G$47:$N$47,'[6]2007 (Min)'!$Q$44:$W$44,'[6]2007 (Min)'!$Q$47:$W$47,'[6]2007 (Min)'!$Z$44:$AE$44,'[6]2007 (Min)'!$Z$47:$AE$47,'[6]2007 (Min)'!$G$44:$N$44</definedName>
    <definedName name="T2.2?Protection" localSheetId="0">'2015'!P3_T2.2?Protection,'2015'!P4_T2.2?Protection</definedName>
    <definedName name="T2.2?Protection">P3_T2.2?Protection,P4_T2.2?Protection</definedName>
    <definedName name="T2.2_DiapProt" localSheetId="0">'[5]2007 (Max)'!$G$28,'2015'!P1_T2.2_DiapProt</definedName>
    <definedName name="T2.2_DiapProt">'[6]2007 (Max)'!$G$28,P1_T2.2_DiapProt</definedName>
    <definedName name="T2?Protection" localSheetId="0">'[7]2006 ФСТ'!$Q$44:$W$44,'[7]2006 ФСТ'!$Z$44:$AE$44,'[7]2006 ФСТ'!$Q$47:$W$47,'2015'!P1_T2?Protection,'2015'!P2_T2?Protection,'2015'!P3_T2?Protection,'2015'!P4_T2?Protection</definedName>
    <definedName name="T2?Protection">'[8]2006 ФСТ'!$Q$44:$W$44,'[8]2006 ФСТ'!$Z$44:$AE$44,'[8]2006 ФСТ'!$Q$47:$W$47,P1_T2?Protection,P2_T2?Protection,P3_T2?Protection,P4_T2?Protection</definedName>
    <definedName name="T2_DiapProt" localSheetId="0">'[7]2006 ФСТ'!$G$47:$N$47,'[7]2006 ФСТ'!$G$44:$N$44,'[7]2006 ФСТ'!$Q$44:$W$44,'2015'!P1_T2_DiapProt,'2015'!P2_T2_DiapProt,'2015'!P3_T2_DiapProt,'2015'!P4_T2_DiapProt</definedName>
    <definedName name="T2_DiapProt">'[8]2006 ФСТ'!$G$47:$N$47,'[8]2006 ФСТ'!$G$44:$N$44,'[8]2006 ФСТ'!$Q$44:$W$44,P1_T2_DiapProt,P2_T2_DiapProt,P3_T2_DiapProt,P4_T2_DiapProt</definedName>
    <definedName name="VV" localSheetId="0">'2015'!VV</definedName>
    <definedName name="VV">[4]!VV</definedName>
    <definedName name="в23ё" localSheetId="0">'2015'!в23ё</definedName>
    <definedName name="в23ё">[4]!в23ё</definedName>
    <definedName name="вв" localSheetId="0">'2015'!вв</definedName>
    <definedName name="вв">[4]!вв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'2015'!дд</definedName>
    <definedName name="дд">[4]!дд</definedName>
    <definedName name="ж" localSheetId="0">'2015'!ж</definedName>
    <definedName name="ж">[4]!ж</definedName>
    <definedName name="жд" localSheetId="0">'2015'!жд</definedName>
    <definedName name="жд">[4]!жд</definedName>
    <definedName name="й" localSheetId="0">'2015'!й</definedName>
    <definedName name="й">[4]!й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 localSheetId="0">'2015'!йй</definedName>
    <definedName name="йй">[4]!йй</definedName>
    <definedName name="ке" localSheetId="0">'2015'!ке</definedName>
    <definedName name="ке">[4]!ке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'2015'!мым</definedName>
    <definedName name="мым">[4]!мым</definedName>
    <definedName name="_xlnm.Print_Area" localSheetId="0">'2015'!$A$1:$F$60</definedName>
    <definedName name="олс" localSheetId="0">'2015'!олс</definedName>
    <definedName name="олс">[4]!олс</definedName>
    <definedName name="первый" localSheetId="0">#REF!</definedName>
    <definedName name="первый">#REF!</definedName>
    <definedName name="ПОКАЗАТЕЛИ_ДОЛГОСР.ПРОГНОЗА">'[9]2002'!#REF!</definedName>
    <definedName name="р" localSheetId="0">'2015'!р</definedName>
    <definedName name="р">[4]!р</definedName>
    <definedName name="с" localSheetId="0">'2015'!с</definedName>
    <definedName name="с">[4]!с</definedName>
    <definedName name="семь" localSheetId="0">#REF!</definedName>
    <definedName name="семь">#REF!</definedName>
    <definedName name="сс" localSheetId="0">'2015'!сс</definedName>
    <definedName name="сс">[4]!сс</definedName>
    <definedName name="сссс" localSheetId="0">'2015'!сссс</definedName>
    <definedName name="сссс">[4]!сссс</definedName>
    <definedName name="ссы" localSheetId="0">'2015'!ссы</definedName>
    <definedName name="ссы">[4]!ссы</definedName>
    <definedName name="третий" localSheetId="0">#REF!</definedName>
    <definedName name="третий">#REF!</definedName>
    <definedName name="у" localSheetId="0">'2015'!у</definedName>
    <definedName name="у">[4]!у</definedName>
    <definedName name="фо" localSheetId="0">[10]Лист1!#REF!</definedName>
    <definedName name="фо">[11]Лист1!#REF!</definedName>
    <definedName name="фо1" localSheetId="0">[12]Лист1!#REF!</definedName>
    <definedName name="ц" localSheetId="0">'2015'!ц</definedName>
    <definedName name="ц">[4]!ц</definedName>
    <definedName name="цу" localSheetId="0">'2015'!цу</definedName>
    <definedName name="цу">[4]!цу</definedName>
    <definedName name="четвертый" localSheetId="0">#REF!</definedName>
    <definedName name="четвертый">#REF!</definedName>
    <definedName name="ыв" localSheetId="0">'2015'!ыв</definedName>
    <definedName name="ыв">[4]!ыв</definedName>
    <definedName name="ыыыы" localSheetId="0">'2015'!ыыыы</definedName>
    <definedName name="ыыыы">[4]!ыыыы</definedName>
  </definedNames>
  <calcPr calcId="125725"/>
</workbook>
</file>

<file path=xl/calcChain.xml><?xml version="1.0" encoding="utf-8"?>
<calcChain xmlns="http://schemas.openxmlformats.org/spreadsheetml/2006/main">
  <c r="E8" i="1"/>
  <c r="E9"/>
  <c r="F9"/>
  <c r="D11"/>
  <c r="E11"/>
  <c r="F11"/>
  <c r="D14"/>
  <c r="E14"/>
  <c r="F14"/>
  <c r="E16"/>
  <c r="E15" s="1"/>
  <c r="E23" s="1"/>
  <c r="F16"/>
  <c r="F15" s="1"/>
  <c r="F23" s="1"/>
  <c r="E17"/>
  <c r="F17"/>
  <c r="E18"/>
  <c r="F18"/>
  <c r="E19"/>
  <c r="F19"/>
  <c r="E21"/>
  <c r="F21"/>
  <c r="D23"/>
  <c r="D26"/>
  <c r="E26"/>
  <c r="F26"/>
  <c r="E28"/>
  <c r="F28"/>
  <c r="E29"/>
  <c r="F29"/>
  <c r="E30"/>
  <c r="F30"/>
  <c r="E35"/>
  <c r="E31" s="1"/>
  <c r="E46" s="1"/>
  <c r="E36"/>
  <c r="F36" s="1"/>
  <c r="E37"/>
  <c r="F37" s="1"/>
  <c r="E39"/>
  <c r="F39"/>
  <c r="E43"/>
  <c r="F43"/>
  <c r="D46"/>
  <c r="D48" s="1"/>
  <c r="D53"/>
  <c r="E53"/>
  <c r="F53"/>
  <c r="E54"/>
  <c r="F54"/>
  <c r="F56" s="1"/>
  <c r="E55"/>
  <c r="F55"/>
  <c r="D56"/>
  <c r="E56"/>
  <c r="E48" l="1"/>
  <c r="F35"/>
  <c r="F31" s="1"/>
  <c r="F46" s="1"/>
  <c r="F48" s="1"/>
</calcChain>
</file>

<file path=xl/sharedStrings.xml><?xml version="1.0" encoding="utf-8"?>
<sst xmlns="http://schemas.openxmlformats.org/spreadsheetml/2006/main" count="111" uniqueCount="74">
  <si>
    <t>тыс.руб.</t>
  </si>
  <si>
    <t>НВВ на оплату потерь электрической энергии</t>
  </si>
  <si>
    <t>тыс.кВт.ч.</t>
  </si>
  <si>
    <t xml:space="preserve">Объем технологического расхода (потерь) электрической энергии в сетях </t>
  </si>
  <si>
    <t>руб./кВт.ч.</t>
  </si>
  <si>
    <t>Прогнозная цена (тариф) покупки потерь электрической энергии в сетях (с учетом мощности)</t>
  </si>
  <si>
    <t>Единица измерения</t>
  </si>
  <si>
    <t>Показатели</t>
  </si>
  <si>
    <t>№ п.п.</t>
  </si>
  <si>
    <t>Расчет НВВ на оплату технологического расхода (потерь) электрической энергии</t>
  </si>
  <si>
    <t>ИТОГО НВВ на содержание  электрических сетей</t>
  </si>
  <si>
    <t>Всего неподконтрольные расходы</t>
  </si>
  <si>
    <t>Незапланированные расходы/экономия средств</t>
  </si>
  <si>
    <t>2.8</t>
  </si>
  <si>
    <t>Налог на прибыль</t>
  </si>
  <si>
    <t>2.7</t>
  </si>
  <si>
    <t>налог на имущество</t>
  </si>
  <si>
    <t>2.6.3</t>
  </si>
  <si>
    <t>налог на пользователей автодорог</t>
  </si>
  <si>
    <t>2.6.2</t>
  </si>
  <si>
    <t>плата за землю</t>
  </si>
  <si>
    <t>2.6.1</t>
  </si>
  <si>
    <t>Налоги,всего, в том числе:</t>
  </si>
  <si>
    <t>2.6</t>
  </si>
  <si>
    <t>другие прочие расходы</t>
  </si>
  <si>
    <t>2.5.6</t>
  </si>
  <si>
    <t>Расходы на финансирование мероприятий по энергосбережению</t>
  </si>
  <si>
    <t>2.5.5</t>
  </si>
  <si>
    <t>арендная плата</t>
  </si>
  <si>
    <t>2.5.4</t>
  </si>
  <si>
    <t xml:space="preserve">плата за предельно допустимые выбросы </t>
  </si>
  <si>
    <t>2.5.3</t>
  </si>
  <si>
    <t>средства на страхование</t>
  </si>
  <si>
    <t>2.5.2</t>
  </si>
  <si>
    <t>услуги прочих сторонних</t>
  </si>
  <si>
    <t>2.5.1</t>
  </si>
  <si>
    <t>Прочие расходы, всего, в том числе:</t>
  </si>
  <si>
    <t>2.5</t>
  </si>
  <si>
    <t>Отчисления на социальные нужды (ЕСН)</t>
  </si>
  <si>
    <t>2.4</t>
  </si>
  <si>
    <t>Энергия нахояйственные нужды</t>
  </si>
  <si>
    <t>2.3</t>
  </si>
  <si>
    <t xml:space="preserve">Амортизация основных средств </t>
  </si>
  <si>
    <t>2.2</t>
  </si>
  <si>
    <t xml:space="preserve">Расходы на финансирование   капитальных вложений из прибыли </t>
  </si>
  <si>
    <t>2.1</t>
  </si>
  <si>
    <t>Расчет неподконтрольных расходов</t>
  </si>
  <si>
    <t>Всего подконтрольные расходы</t>
  </si>
  <si>
    <t xml:space="preserve">Другие раходы из прибыли (прибыль на прочие цели) </t>
  </si>
  <si>
    <t>1.6</t>
  </si>
  <si>
    <t>Расходы на обслуживание заемных средств</t>
  </si>
  <si>
    <t>1.5</t>
  </si>
  <si>
    <t xml:space="preserve">Расходы по коллективным договорам </t>
  </si>
  <si>
    <t>1.4</t>
  </si>
  <si>
    <t>Расходы на оплату труда</t>
  </si>
  <si>
    <t>1.3</t>
  </si>
  <si>
    <t>Ремонт основных средств, работы и услуги производственного характера (в т.ч. услуги сторонних организаций по содержанию и ремонту сетей)</t>
  </si>
  <si>
    <t>1.1.2.</t>
  </si>
  <si>
    <t>Сырье, материалы, запасные части, инструмент, топливо</t>
  </si>
  <si>
    <t>1.1.1.</t>
  </si>
  <si>
    <t>Материальные затраты</t>
  </si>
  <si>
    <t>1.1.</t>
  </si>
  <si>
    <t>Расчет подконтрольных расходов</t>
  </si>
  <si>
    <t>итого коэффициент индексации</t>
  </si>
  <si>
    <t>%</t>
  </si>
  <si>
    <t>коэффициент эластичности подконтрольных расходов по количеству активов</t>
  </si>
  <si>
    <t>индекс изменения количества активов</t>
  </si>
  <si>
    <t>у.е.</t>
  </si>
  <si>
    <t>количество активов</t>
  </si>
  <si>
    <t>индекс эффективности подконтрольных расходов</t>
  </si>
  <si>
    <t>индекс потребительских цен</t>
  </si>
  <si>
    <t>2015г.</t>
  </si>
  <si>
    <t>Расчет коэффициента индексации</t>
  </si>
  <si>
    <t xml:space="preserve">Расчет НВВ на содержание электрических сетей  </t>
  </si>
</sst>
</file>

<file path=xl/styles.xml><?xml version="1.0" encoding="utf-8"?>
<styleSheet xmlns="http://schemas.openxmlformats.org/spreadsheetml/2006/main">
  <numFmts count="23">
    <numFmt numFmtId="164" formatCode="0.0000"/>
    <numFmt numFmtId="165" formatCode="#,##0.0"/>
    <numFmt numFmtId="166" formatCode="0.0"/>
    <numFmt numFmtId="167" formatCode="0.000"/>
    <numFmt numFmtId="168" formatCode="0.0%"/>
    <numFmt numFmtId="169" formatCode="0.0%_);\(0.0%\)"/>
    <numFmt numFmtId="170" formatCode="#,##0_);[Red]\(#,##0\)"/>
    <numFmt numFmtId="171" formatCode="_-* #,##0.00&quot;р.&quot;_-;\-* #,##0.00&quot;р.&quot;_-;_-* &quot;-&quot;??&quot;р.&quot;_-;_-@_-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-* #,##0\ _р_._-;\-* #,##0\ _р_._-;_-* &quot;-&quot;\ _р_._-;_-@_-"/>
    <numFmt numFmtId="185" formatCode="_-* #,##0.00\ _р_._-;\-* #,##0.00\ _р_._-;_-* &quot;-&quot;??\ _р_._-;_-@_-"/>
    <numFmt numFmtId="186" formatCode="_-* #,##0.00_р_._-;\-* #,##0.00_р_._-;_-* &quot;-&quot;??_р_._-;_-@_-"/>
  </numFmts>
  <fonts count="7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  <font>
      <sz val="9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Tahoma"/>
      <family val="2"/>
      <charset val="204"/>
    </font>
    <font>
      <b/>
      <sz val="13"/>
      <color theme="0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0" borderId="0"/>
    <xf numFmtId="49" fontId="2" fillId="0" borderId="0" applyBorder="0">
      <alignment vertical="top"/>
    </xf>
    <xf numFmtId="0" fontId="22" fillId="0" borderId="5" applyBorder="0">
      <alignment horizontal="center" vertical="center" wrapText="1"/>
    </xf>
    <xf numFmtId="4" fontId="2" fillId="3" borderId="0" applyBorder="0">
      <alignment horizontal="right"/>
    </xf>
    <xf numFmtId="4" fontId="2" fillId="3" borderId="0" applyBorder="0">
      <alignment horizontal="right"/>
    </xf>
    <xf numFmtId="9" fontId="1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168" fontId="39" fillId="0" borderId="0">
      <alignment vertical="top"/>
    </xf>
    <xf numFmtId="168" fontId="40" fillId="0" borderId="0">
      <alignment vertical="top"/>
    </xf>
    <xf numFmtId="169" fontId="40" fillId="5" borderId="0">
      <alignment vertical="top"/>
    </xf>
    <xf numFmtId="168" fontId="40" fillId="3" borderId="0">
      <alignment vertical="top"/>
    </xf>
    <xf numFmtId="170" fontId="39" fillId="0" borderId="0">
      <alignment vertical="top"/>
    </xf>
    <xf numFmtId="170" fontId="39" fillId="0" borderId="0">
      <alignment vertical="top"/>
    </xf>
    <xf numFmtId="0" fontId="41" fillId="0" borderId="0"/>
    <xf numFmtId="0" fontId="42" fillId="0" borderId="0"/>
    <xf numFmtId="170" fontId="39" fillId="0" borderId="0">
      <alignment vertical="top"/>
    </xf>
    <xf numFmtId="0" fontId="42" fillId="0" borderId="0"/>
    <xf numFmtId="0" fontId="42" fillId="0" borderId="0"/>
    <xf numFmtId="0" fontId="41" fillId="0" borderId="0"/>
    <xf numFmtId="170" fontId="39" fillId="0" borderId="0">
      <alignment vertical="top"/>
    </xf>
    <xf numFmtId="0" fontId="41" fillId="0" borderId="0"/>
    <xf numFmtId="0" fontId="41" fillId="0" borderId="0"/>
    <xf numFmtId="0" fontId="41" fillId="0" borderId="0"/>
    <xf numFmtId="170" fontId="39" fillId="0" borderId="0">
      <alignment vertical="top"/>
    </xf>
    <xf numFmtId="170" fontId="39" fillId="0" borderId="0">
      <alignment vertical="top"/>
    </xf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171" fontId="43" fillId="0" borderId="0">
      <protection locked="0"/>
    </xf>
    <xf numFmtId="171" fontId="43" fillId="0" borderId="0">
      <protection locked="0"/>
    </xf>
    <xf numFmtId="171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32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46" fillId="0" borderId="3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3" fontId="47" fillId="0" borderId="0" applyFont="0" applyFill="0" applyBorder="0" applyAlignment="0" applyProtection="0"/>
    <xf numFmtId="172" fontId="48" fillId="6" borderId="33"/>
    <xf numFmtId="177" fontId="49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4" fontId="50" fillId="0" borderId="0">
      <alignment vertical="top"/>
    </xf>
    <xf numFmtId="170" fontId="51" fillId="0" borderId="0">
      <alignment vertical="top"/>
    </xf>
    <xf numFmtId="180" fontId="52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53" fillId="0" borderId="0">
      <alignment vertical="top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6" fillId="0" borderId="0">
      <alignment vertical="top"/>
    </xf>
    <xf numFmtId="172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170" fontId="40" fillId="0" borderId="0">
      <alignment vertical="top"/>
    </xf>
    <xf numFmtId="170" fontId="40" fillId="5" borderId="0">
      <alignment vertical="top"/>
    </xf>
    <xf numFmtId="181" fontId="40" fillId="3" borderId="0">
      <alignment vertical="top"/>
    </xf>
    <xf numFmtId="0" fontId="1" fillId="0" borderId="0"/>
    <xf numFmtId="0" fontId="59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0" fillId="0" borderId="0" applyNumberFormat="0">
      <alignment horizontal="left"/>
    </xf>
    <xf numFmtId="4" fontId="61" fillId="7" borderId="34" applyNumberFormat="0" applyProtection="0">
      <alignment vertical="center"/>
    </xf>
    <xf numFmtId="4" fontId="62" fillId="7" borderId="34" applyNumberFormat="0" applyProtection="0">
      <alignment vertical="center"/>
    </xf>
    <xf numFmtId="4" fontId="61" fillId="7" borderId="34" applyNumberFormat="0" applyProtection="0">
      <alignment horizontal="left" vertical="center" indent="1"/>
    </xf>
    <xf numFmtId="4" fontId="61" fillId="7" borderId="34" applyNumberFormat="0" applyProtection="0">
      <alignment horizontal="left" vertical="center" indent="1"/>
    </xf>
    <xf numFmtId="0" fontId="36" fillId="8" borderId="34" applyNumberFormat="0" applyProtection="0">
      <alignment horizontal="left" vertical="center" indent="1"/>
    </xf>
    <xf numFmtId="4" fontId="61" fillId="9" borderId="34" applyNumberFormat="0" applyProtection="0">
      <alignment horizontal="right" vertical="center"/>
    </xf>
    <xf numFmtId="4" fontId="61" fillId="10" borderId="34" applyNumberFormat="0" applyProtection="0">
      <alignment horizontal="right" vertical="center"/>
    </xf>
    <xf numFmtId="4" fontId="61" fillId="11" borderId="34" applyNumberFormat="0" applyProtection="0">
      <alignment horizontal="right" vertical="center"/>
    </xf>
    <xf numFmtId="4" fontId="61" fillId="12" borderId="34" applyNumberFormat="0" applyProtection="0">
      <alignment horizontal="right" vertical="center"/>
    </xf>
    <xf numFmtId="4" fontId="61" fillId="13" borderId="34" applyNumberFormat="0" applyProtection="0">
      <alignment horizontal="right" vertical="center"/>
    </xf>
    <xf numFmtId="4" fontId="61" fillId="14" borderId="34" applyNumberFormat="0" applyProtection="0">
      <alignment horizontal="right" vertical="center"/>
    </xf>
    <xf numFmtId="4" fontId="61" fillId="15" borderId="34" applyNumberFormat="0" applyProtection="0">
      <alignment horizontal="right" vertical="center"/>
    </xf>
    <xf numFmtId="4" fontId="61" fillId="16" borderId="34" applyNumberFormat="0" applyProtection="0">
      <alignment horizontal="right" vertical="center"/>
    </xf>
    <xf numFmtId="4" fontId="61" fillId="17" borderId="34" applyNumberFormat="0" applyProtection="0">
      <alignment horizontal="right" vertical="center"/>
    </xf>
    <xf numFmtId="4" fontId="63" fillId="18" borderId="34" applyNumberFormat="0" applyProtection="0">
      <alignment horizontal="left" vertical="center" indent="1"/>
    </xf>
    <xf numFmtId="4" fontId="61" fillId="19" borderId="35" applyNumberFormat="0" applyProtection="0">
      <alignment horizontal="left" vertical="center" indent="1"/>
    </xf>
    <xf numFmtId="4" fontId="64" fillId="20" borderId="0" applyNumberFormat="0" applyProtection="0">
      <alignment horizontal="left" vertical="center" indent="1"/>
    </xf>
    <xf numFmtId="0" fontId="36" fillId="8" borderId="34" applyNumberFormat="0" applyProtection="0">
      <alignment horizontal="left" vertical="center" indent="1"/>
    </xf>
    <xf numFmtId="4" fontId="65" fillId="19" borderId="34" applyNumberFormat="0" applyProtection="0">
      <alignment horizontal="left" vertical="center" indent="1"/>
    </xf>
    <xf numFmtId="4" fontId="65" fillId="21" borderId="34" applyNumberFormat="0" applyProtection="0">
      <alignment horizontal="left" vertical="center" indent="1"/>
    </xf>
    <xf numFmtId="0" fontId="36" fillId="21" borderId="34" applyNumberFormat="0" applyProtection="0">
      <alignment horizontal="left" vertical="center" indent="1"/>
    </xf>
    <xf numFmtId="0" fontId="36" fillId="21" borderId="34" applyNumberFormat="0" applyProtection="0">
      <alignment horizontal="left" vertical="center" indent="1"/>
    </xf>
    <xf numFmtId="0" fontId="36" fillId="22" borderId="34" applyNumberFormat="0" applyProtection="0">
      <alignment horizontal="left" vertical="center" indent="1"/>
    </xf>
    <xf numFmtId="0" fontId="36" fillId="22" borderId="34" applyNumberFormat="0" applyProtection="0">
      <alignment horizontal="left" vertical="center" indent="1"/>
    </xf>
    <xf numFmtId="0" fontId="36" fillId="5" borderId="34" applyNumberFormat="0" applyProtection="0">
      <alignment horizontal="left" vertical="center" indent="1"/>
    </xf>
    <xf numFmtId="0" fontId="36" fillId="5" borderId="34" applyNumberFormat="0" applyProtection="0">
      <alignment horizontal="left" vertical="center" indent="1"/>
    </xf>
    <xf numFmtId="0" fontId="36" fillId="8" borderId="34" applyNumberFormat="0" applyProtection="0">
      <alignment horizontal="left" vertical="center" indent="1"/>
    </xf>
    <xf numFmtId="0" fontId="36" fillId="8" borderId="34" applyNumberFormat="0" applyProtection="0">
      <alignment horizontal="left" vertical="center" indent="1"/>
    </xf>
    <xf numFmtId="0" fontId="1" fillId="0" borderId="0"/>
    <xf numFmtId="4" fontId="61" fillId="23" borderId="34" applyNumberFormat="0" applyProtection="0">
      <alignment vertical="center"/>
    </xf>
    <xf numFmtId="4" fontId="62" fillId="23" borderId="34" applyNumberFormat="0" applyProtection="0">
      <alignment vertical="center"/>
    </xf>
    <xf numFmtId="4" fontId="61" fillId="23" borderId="34" applyNumberFormat="0" applyProtection="0">
      <alignment horizontal="left" vertical="center" indent="1"/>
    </xf>
    <xf numFmtId="4" fontId="61" fillId="23" borderId="34" applyNumberFormat="0" applyProtection="0">
      <alignment horizontal="left" vertical="center" indent="1"/>
    </xf>
    <xf numFmtId="4" fontId="61" fillId="19" borderId="34" applyNumberFormat="0" applyProtection="0">
      <alignment horizontal="right" vertical="center"/>
    </xf>
    <xf numFmtId="4" fontId="62" fillId="19" borderId="34" applyNumberFormat="0" applyProtection="0">
      <alignment horizontal="right" vertical="center"/>
    </xf>
    <xf numFmtId="0" fontId="36" fillId="8" borderId="34" applyNumberFormat="0" applyProtection="0">
      <alignment horizontal="left" vertical="center" indent="1"/>
    </xf>
    <xf numFmtId="0" fontId="36" fillId="8" borderId="34" applyNumberFormat="0" applyProtection="0">
      <alignment horizontal="left" vertical="center" indent="1"/>
    </xf>
    <xf numFmtId="0" fontId="66" fillId="0" borderId="0"/>
    <xf numFmtId="4" fontId="67" fillId="19" borderId="34" applyNumberFormat="0" applyProtection="0">
      <alignment horizontal="right" vertical="center"/>
    </xf>
    <xf numFmtId="170" fontId="68" fillId="24" borderId="0">
      <alignment horizontal="right" vertical="top"/>
    </xf>
    <xf numFmtId="0" fontId="47" fillId="0" borderId="36" applyNumberFormat="0" applyFont="0" applyFill="0" applyAlignment="0" applyProtection="0"/>
    <xf numFmtId="172" fontId="46" fillId="0" borderId="33">
      <protection locked="0"/>
    </xf>
    <xf numFmtId="172" fontId="48" fillId="6" borderId="33"/>
    <xf numFmtId="4" fontId="2" fillId="7" borderId="37" applyBorder="0">
      <alignment horizontal="right"/>
    </xf>
    <xf numFmtId="49" fontId="69" fillId="0" borderId="0" applyBorder="0">
      <alignment vertical="center"/>
    </xf>
    <xf numFmtId="3" fontId="48" fillId="0" borderId="37" applyBorder="0">
      <alignment vertical="center"/>
    </xf>
    <xf numFmtId="0" fontId="70" fillId="0" borderId="0">
      <alignment horizontal="center" vertical="top" wrapText="1"/>
    </xf>
    <xf numFmtId="0" fontId="38" fillId="0" borderId="0">
      <alignment horizontal="center" vertical="center" wrapText="1"/>
    </xf>
    <xf numFmtId="0" fontId="71" fillId="3" borderId="0" applyFill="0">
      <alignment wrapText="1"/>
    </xf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72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66" fontId="73" fillId="7" borderId="38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2" fillId="0" borderId="0"/>
    <xf numFmtId="170" fontId="39" fillId="0" borderId="0">
      <alignment vertical="top"/>
    </xf>
    <xf numFmtId="3" fontId="74" fillId="0" borderId="0"/>
    <xf numFmtId="49" fontId="71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25" borderId="39" applyBorder="0">
      <alignment horizontal="right"/>
    </xf>
    <xf numFmtId="4" fontId="2" fillId="3" borderId="37" applyFont="0" applyBorder="0">
      <alignment horizontal="right"/>
    </xf>
    <xf numFmtId="165" fontId="1" fillId="0" borderId="37" applyFont="0" applyFill="0" applyBorder="0" applyProtection="0">
      <alignment horizontal="center" vertical="center"/>
    </xf>
    <xf numFmtId="171" fontId="43" fillId="0" borderId="0">
      <protection locked="0"/>
    </xf>
    <xf numFmtId="0" fontId="46" fillId="0" borderId="37" applyBorder="0">
      <alignment horizontal="center" vertical="center" wrapText="1"/>
    </xf>
  </cellStyleXfs>
  <cellXfs count="174">
    <xf numFmtId="0" fontId="0" fillId="0" borderId="0" xfId="0"/>
    <xf numFmtId="0" fontId="1" fillId="0" borderId="0" xfId="1"/>
    <xf numFmtId="0" fontId="1" fillId="0" borderId="0" xfId="1" applyBorder="1"/>
    <xf numFmtId="49" fontId="2" fillId="0" borderId="0" xfId="2">
      <alignment vertical="top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2" fontId="9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/>
    </xf>
    <xf numFmtId="0" fontId="10" fillId="0" borderId="0" xfId="1" applyFont="1"/>
    <xf numFmtId="0" fontId="11" fillId="0" borderId="0" xfId="1" applyFont="1" applyBorder="1"/>
    <xf numFmtId="49" fontId="12" fillId="0" borderId="0" xfId="2" applyFont="1" applyBorder="1">
      <alignment vertical="top"/>
    </xf>
    <xf numFmtId="0" fontId="13" fillId="0" borderId="0" xfId="1" applyFont="1"/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Border="1" applyAlignment="1">
      <alignment horizontal="right"/>
    </xf>
    <xf numFmtId="0" fontId="10" fillId="0" borderId="0" xfId="1" applyFont="1" applyFill="1"/>
    <xf numFmtId="0" fontId="11" fillId="0" borderId="0" xfId="1" applyFont="1" applyFill="1" applyBorder="1"/>
    <xf numFmtId="2" fontId="15" fillId="0" borderId="0" xfId="1" applyNumberFormat="1" applyFont="1" applyFill="1" applyBorder="1" applyAlignment="1">
      <alignment horizontal="center" vertical="top" wrapText="1"/>
    </xf>
    <xf numFmtId="2" fontId="16" fillId="0" borderId="1" xfId="1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wrapText="1"/>
    </xf>
    <xf numFmtId="0" fontId="18" fillId="3" borderId="1" xfId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wrapText="1"/>
    </xf>
    <xf numFmtId="0" fontId="18" fillId="0" borderId="1" xfId="1" applyFont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1" fillId="0" borderId="0" xfId="1" applyFont="1" applyAlignment="1">
      <alignment wrapText="1"/>
    </xf>
    <xf numFmtId="0" fontId="18" fillId="0" borderId="4" xfId="1" applyFont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49" fontId="24" fillId="0" borderId="1" xfId="3" applyNumberFormat="1" applyFont="1" applyBorder="1" applyAlignment="1">
      <alignment horizontal="center" vertical="center" wrapText="1"/>
    </xf>
    <xf numFmtId="49" fontId="12" fillId="0" borderId="0" xfId="2" applyFont="1" applyFill="1" applyBorder="1">
      <alignment vertical="top"/>
    </xf>
    <xf numFmtId="165" fontId="13" fillId="0" borderId="0" xfId="1" applyNumberFormat="1" applyFont="1"/>
    <xf numFmtId="0" fontId="25" fillId="0" borderId="0" xfId="3" applyFont="1" applyBorder="1" applyAlignment="1">
      <alignment horizontal="center" vertical="center" wrapText="1"/>
    </xf>
    <xf numFmtId="49" fontId="25" fillId="0" borderId="0" xfId="3" applyNumberFormat="1" applyFont="1" applyBorder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0" fontId="13" fillId="0" borderId="0" xfId="1" applyFont="1" applyBorder="1"/>
    <xf numFmtId="0" fontId="27" fillId="0" borderId="0" xfId="1" applyFont="1" applyBorder="1"/>
    <xf numFmtId="49" fontId="14" fillId="0" borderId="0" xfId="2" applyFont="1">
      <alignment vertical="top"/>
    </xf>
    <xf numFmtId="2" fontId="28" fillId="0" borderId="0" xfId="4" applyNumberFormat="1" applyFont="1" applyFill="1" applyBorder="1" applyAlignment="1">
      <alignment horizontal="center" vertical="center"/>
    </xf>
    <xf numFmtId="166" fontId="29" fillId="4" borderId="1" xfId="4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29" fillId="3" borderId="7" xfId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/>
    <xf numFmtId="2" fontId="20" fillId="0" borderId="1" xfId="1" applyNumberFormat="1" applyFont="1" applyBorder="1"/>
    <xf numFmtId="0" fontId="20" fillId="0" borderId="3" xfId="1" applyFont="1" applyBorder="1"/>
    <xf numFmtId="0" fontId="20" fillId="0" borderId="7" xfId="1" applyFont="1" applyBorder="1"/>
    <xf numFmtId="2" fontId="23" fillId="0" borderId="0" xfId="4" applyNumberFormat="1" applyFont="1" applyFill="1" applyBorder="1" applyAlignment="1">
      <alignment horizontal="center" vertical="center"/>
    </xf>
    <xf numFmtId="2" fontId="24" fillId="0" borderId="1" xfId="4" applyNumberFormat="1" applyFont="1" applyFill="1" applyBorder="1" applyAlignment="1">
      <alignment horizontal="center" vertical="center"/>
    </xf>
    <xf numFmtId="0" fontId="30" fillId="0" borderId="8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49" fontId="18" fillId="3" borderId="9" xfId="1" applyNumberFormat="1" applyFont="1" applyFill="1" applyBorder="1" applyAlignment="1">
      <alignment horizontal="right" vertical="center"/>
    </xf>
    <xf numFmtId="2" fontId="19" fillId="0" borderId="0" xfId="4" applyNumberFormat="1" applyFont="1" applyFill="1" applyBorder="1" applyAlignment="1" applyProtection="1">
      <alignment horizontal="center"/>
      <protection locked="0"/>
    </xf>
    <xf numFmtId="2" fontId="20" fillId="2" borderId="2" xfId="4" applyNumberFormat="1" applyFont="1" applyFill="1" applyBorder="1" applyAlignment="1" applyProtection="1">
      <alignment horizontal="center"/>
      <protection locked="0"/>
    </xf>
    <xf numFmtId="0" fontId="20" fillId="0" borderId="2" xfId="1" applyFont="1" applyFill="1" applyBorder="1" applyAlignment="1">
      <alignment vertical="top" wrapText="1"/>
    </xf>
    <xf numFmtId="49" fontId="17" fillId="0" borderId="10" xfId="1" applyNumberFormat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2" fontId="20" fillId="2" borderId="11" xfId="1" applyNumberFormat="1" applyFont="1" applyFill="1" applyBorder="1" applyAlignment="1">
      <alignment horizontal="center"/>
    </xf>
    <xf numFmtId="0" fontId="20" fillId="0" borderId="11" xfId="1" applyFont="1" applyFill="1" applyBorder="1" applyAlignment="1">
      <alignment vertical="center"/>
    </xf>
    <xf numFmtId="0" fontId="20" fillId="0" borderId="12" xfId="1" applyFont="1" applyFill="1" applyBorder="1"/>
    <xf numFmtId="0" fontId="20" fillId="0" borderId="13" xfId="1" applyFont="1" applyFill="1" applyBorder="1" applyAlignment="1">
      <alignment horizontal="center"/>
    </xf>
    <xf numFmtId="2" fontId="19" fillId="0" borderId="0" xfId="5" applyNumberFormat="1" applyFont="1" applyFill="1" applyBorder="1" applyAlignment="1" applyProtection="1">
      <alignment horizontal="center"/>
      <protection locked="0"/>
    </xf>
    <xf numFmtId="2" fontId="20" fillId="2" borderId="12" xfId="5" applyNumberFormat="1" applyFont="1" applyFill="1" applyBorder="1" applyAlignment="1" applyProtection="1">
      <alignment horizontal="center"/>
      <protection locked="0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vertical="top" wrapText="1"/>
    </xf>
    <xf numFmtId="49" fontId="17" fillId="0" borderId="13" xfId="1" applyNumberFormat="1" applyFont="1" applyFill="1" applyBorder="1" applyAlignment="1">
      <alignment horizontal="center"/>
    </xf>
    <xf numFmtId="2" fontId="20" fillId="0" borderId="12" xfId="5" applyNumberFormat="1" applyFont="1" applyFill="1" applyBorder="1" applyAlignment="1" applyProtection="1">
      <alignment horizontal="center"/>
      <protection locked="0"/>
    </xf>
    <xf numFmtId="0" fontId="31" fillId="0" borderId="12" xfId="1" applyFont="1" applyFill="1" applyBorder="1" applyAlignment="1">
      <alignment horizontal="left" vertical="top" wrapText="1" indent="1"/>
    </xf>
    <xf numFmtId="2" fontId="19" fillId="0" borderId="0" xfId="5" applyNumberFormat="1" applyFont="1" applyFill="1" applyBorder="1" applyAlignment="1">
      <alignment horizontal="center"/>
    </xf>
    <xf numFmtId="2" fontId="20" fillId="2" borderId="12" xfId="5" applyNumberFormat="1" applyFont="1" applyFill="1" applyBorder="1" applyAlignment="1">
      <alignment horizontal="center"/>
    </xf>
    <xf numFmtId="2" fontId="20" fillId="0" borderId="11" xfId="1" applyNumberFormat="1" applyFont="1" applyFill="1" applyBorder="1" applyAlignment="1">
      <alignment horizontal="center"/>
    </xf>
    <xf numFmtId="0" fontId="20" fillId="0" borderId="11" xfId="1" applyFont="1" applyFill="1" applyBorder="1"/>
    <xf numFmtId="0" fontId="20" fillId="0" borderId="14" xfId="1" applyFont="1" applyFill="1" applyBorder="1" applyAlignment="1">
      <alignment horizontal="center"/>
    </xf>
    <xf numFmtId="2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1" applyFont="1" applyFill="1" applyBorder="1" applyAlignment="1">
      <alignment vertical="center" wrapText="1"/>
    </xf>
    <xf numFmtId="49" fontId="17" fillId="0" borderId="13" xfId="3" applyNumberFormat="1" applyFont="1" applyFill="1" applyBorder="1" applyAlignment="1">
      <alignment horizontal="center" vertical="center" wrapText="1"/>
    </xf>
    <xf numFmtId="2" fontId="20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1" applyFont="1" applyFill="1" applyBorder="1" applyAlignment="1">
      <alignment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17" fillId="0" borderId="12" xfId="3" applyFont="1" applyFill="1" applyBorder="1" applyAlignment="1">
      <alignment horizontal="center" vertical="center" wrapText="1"/>
    </xf>
    <xf numFmtId="166" fontId="2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6" xfId="3" applyFont="1" applyFill="1" applyBorder="1" applyAlignment="1">
      <alignment horizontal="center" vertical="center" wrapText="1"/>
    </xf>
    <xf numFmtId="0" fontId="20" fillId="0" borderId="16" xfId="3" applyFont="1" applyFill="1" applyBorder="1" applyAlignment="1">
      <alignment horizontal="left" vertical="center" wrapText="1"/>
    </xf>
    <xf numFmtId="49" fontId="17" fillId="0" borderId="17" xfId="3" applyNumberFormat="1" applyFont="1" applyFill="1" applyBorder="1" applyAlignment="1">
      <alignment horizontal="center" vertical="center" wrapText="1"/>
    </xf>
    <xf numFmtId="166" fontId="24" fillId="2" borderId="8" xfId="3" applyNumberFormat="1" applyFont="1" applyFill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49" fontId="24" fillId="0" borderId="9" xfId="3" applyNumberFormat="1" applyFont="1" applyBorder="1" applyAlignment="1">
      <alignment horizontal="center" vertical="center" wrapText="1"/>
    </xf>
    <xf numFmtId="166" fontId="20" fillId="0" borderId="3" xfId="1" applyNumberFormat="1" applyFont="1" applyBorder="1" applyAlignment="1"/>
    <xf numFmtId="0" fontId="20" fillId="0" borderId="3" xfId="1" applyFont="1" applyBorder="1" applyAlignment="1"/>
    <xf numFmtId="0" fontId="20" fillId="0" borderId="7" xfId="1" applyFont="1" applyBorder="1" applyAlignment="1"/>
    <xf numFmtId="0" fontId="32" fillId="0" borderId="7" xfId="1" applyFont="1" applyFill="1" applyBorder="1" applyAlignment="1">
      <alignment vertical="top"/>
    </xf>
    <xf numFmtId="166" fontId="17" fillId="0" borderId="0" xfId="2" applyNumberFormat="1" applyFont="1" applyBorder="1">
      <alignment vertical="top"/>
    </xf>
    <xf numFmtId="49" fontId="17" fillId="0" borderId="0" xfId="2" applyFont="1" applyBorder="1">
      <alignment vertical="top"/>
    </xf>
    <xf numFmtId="49" fontId="17" fillId="0" borderId="14" xfId="2" applyFont="1" applyBorder="1">
      <alignment vertical="top"/>
    </xf>
    <xf numFmtId="2" fontId="33" fillId="0" borderId="0" xfId="4" applyNumberFormat="1" applyFont="1" applyFill="1" applyBorder="1" applyAlignment="1">
      <alignment horizontal="center" vertical="center"/>
    </xf>
    <xf numFmtId="2" fontId="18" fillId="3" borderId="7" xfId="4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vertical="center" wrapText="1"/>
    </xf>
    <xf numFmtId="49" fontId="18" fillId="3" borderId="1" xfId="1" applyNumberFormat="1" applyFont="1" applyFill="1" applyBorder="1" applyAlignment="1">
      <alignment horizontal="right" vertical="center"/>
    </xf>
    <xf numFmtId="2" fontId="34" fillId="0" borderId="0" xfId="4" applyNumberFormat="1" applyFont="1" applyFill="1" applyBorder="1" applyAlignment="1">
      <alignment horizontal="center" vertical="center"/>
    </xf>
    <xf numFmtId="166" fontId="17" fillId="0" borderId="2" xfId="4" applyNumberFormat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vertical="center" wrapText="1"/>
    </xf>
    <xf numFmtId="49" fontId="17" fillId="0" borderId="18" xfId="1" applyNumberFormat="1" applyFont="1" applyFill="1" applyBorder="1" applyAlignment="1">
      <alignment horizontal="right" vertical="center"/>
    </xf>
    <xf numFmtId="2" fontId="19" fillId="0" borderId="0" xfId="4" applyNumberFormat="1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 applyProtection="1">
      <alignment horizontal="center" vertical="center"/>
      <protection locked="0"/>
    </xf>
    <xf numFmtId="0" fontId="20" fillId="0" borderId="20" xfId="1" applyFont="1" applyFill="1" applyBorder="1" applyAlignment="1">
      <alignment horizontal="left" vertical="center" wrapText="1"/>
    </xf>
    <xf numFmtId="49" fontId="20" fillId="0" borderId="12" xfId="1" applyNumberFormat="1" applyFont="1" applyFill="1" applyBorder="1" applyAlignment="1">
      <alignment horizontal="center" vertical="center"/>
    </xf>
    <xf numFmtId="166" fontId="20" fillId="0" borderId="12" xfId="4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left" vertical="center"/>
    </xf>
    <xf numFmtId="166" fontId="20" fillId="2" borderId="12" xfId="4" applyNumberFormat="1" applyFont="1" applyFill="1" applyBorder="1" applyAlignment="1" applyProtection="1">
      <alignment horizontal="center" vertical="center"/>
      <protection locked="0"/>
    </xf>
    <xf numFmtId="2" fontId="20" fillId="0" borderId="12" xfId="4" applyNumberFormat="1" applyFont="1" applyFill="1" applyBorder="1" applyAlignment="1" applyProtection="1">
      <alignment horizontal="center" vertical="center"/>
      <protection locked="0"/>
    </xf>
    <xf numFmtId="2" fontId="20" fillId="2" borderId="15" xfId="4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left" vertical="center" wrapText="1"/>
    </xf>
    <xf numFmtId="49" fontId="20" fillId="0" borderId="16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top"/>
    </xf>
    <xf numFmtId="0" fontId="32" fillId="0" borderId="14" xfId="1" applyFont="1" applyFill="1" applyBorder="1" applyAlignment="1">
      <alignment vertical="top"/>
    </xf>
    <xf numFmtId="10" fontId="20" fillId="0" borderId="0" xfId="1" applyNumberFormat="1" applyFont="1" applyBorder="1"/>
    <xf numFmtId="0" fontId="20" fillId="0" borderId="0" xfId="1" applyFont="1" applyBorder="1"/>
    <xf numFmtId="167" fontId="15" fillId="0" borderId="0" xfId="1" applyNumberFormat="1" applyFont="1" applyFill="1" applyBorder="1" applyAlignment="1">
      <alignment horizontal="centerContinuous" vertical="center" wrapText="1"/>
    </xf>
    <xf numFmtId="167" fontId="16" fillId="3" borderId="1" xfId="1" applyNumberFormat="1" applyFont="1" applyFill="1" applyBorder="1" applyAlignment="1">
      <alignment horizontal="centerContinuous" vertical="center" wrapText="1"/>
    </xf>
    <xf numFmtId="0" fontId="17" fillId="0" borderId="22" xfId="1" applyFont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left" vertical="center"/>
    </xf>
    <xf numFmtId="0" fontId="16" fillId="3" borderId="22" xfId="1" applyFont="1" applyFill="1" applyBorder="1" applyAlignment="1">
      <alignment horizontal="left" vertical="center"/>
    </xf>
    <xf numFmtId="168" fontId="23" fillId="0" borderId="0" xfId="6" applyNumberFormat="1" applyFont="1" applyFill="1" applyBorder="1" applyAlignment="1" applyProtection="1">
      <alignment horizontal="center" vertical="center" wrapText="1"/>
      <protection locked="0"/>
    </xf>
    <xf numFmtId="168" fontId="24" fillId="2" borderId="18" xfId="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1" applyFont="1" applyFill="1" applyBorder="1" applyAlignment="1">
      <alignment horizontal="center" vertical="center"/>
    </xf>
    <xf numFmtId="0" fontId="24" fillId="0" borderId="25" xfId="1" applyFont="1" applyBorder="1" applyAlignment="1">
      <alignment horizontal="left" vertical="center" wrapText="1"/>
    </xf>
    <xf numFmtId="0" fontId="24" fillId="0" borderId="24" xfId="1" applyFont="1" applyBorder="1" applyAlignment="1">
      <alignment horizontal="left" vertical="center" wrapText="1"/>
    </xf>
    <xf numFmtId="10" fontId="23" fillId="0" borderId="0" xfId="6" applyNumberFormat="1" applyFont="1" applyFill="1" applyBorder="1" applyAlignment="1">
      <alignment horizontal="center" vertical="center"/>
    </xf>
    <xf numFmtId="10" fontId="24" fillId="2" borderId="12" xfId="6" applyNumberFormat="1" applyFont="1" applyFill="1" applyBorder="1" applyAlignment="1">
      <alignment horizontal="center" vertical="center"/>
    </xf>
    <xf numFmtId="0" fontId="30" fillId="0" borderId="26" xfId="1" applyFont="1" applyFill="1" applyBorder="1" applyAlignment="1">
      <alignment horizontal="center" vertical="center"/>
    </xf>
    <xf numFmtId="49" fontId="24" fillId="0" borderId="27" xfId="7" applyNumberFormat="1" applyFont="1" applyBorder="1" applyAlignment="1">
      <alignment horizontal="left" vertical="center" wrapText="1"/>
    </xf>
    <xf numFmtId="49" fontId="24" fillId="0" borderId="26" xfId="7" applyNumberFormat="1" applyFont="1" applyBorder="1" applyAlignment="1">
      <alignment horizontal="left" vertical="center" wrapText="1"/>
    </xf>
    <xf numFmtId="4" fontId="23" fillId="0" borderId="0" xfId="1" applyNumberFormat="1" applyFont="1" applyFill="1" applyBorder="1" applyAlignment="1" applyProtection="1">
      <alignment horizontal="center" vertical="center"/>
      <protection locked="0"/>
    </xf>
    <xf numFmtId="4" fontId="24" fillId="2" borderId="12" xfId="1" applyNumberFormat="1" applyFont="1" applyFill="1" applyBorder="1" applyAlignment="1" applyProtection="1">
      <alignment horizontal="center" vertical="center"/>
      <protection locked="0"/>
    </xf>
    <xf numFmtId="168" fontId="23" fillId="0" borderId="0" xfId="1" applyNumberFormat="1" applyFont="1" applyFill="1" applyBorder="1" applyAlignment="1" applyProtection="1">
      <alignment horizontal="center" vertical="center"/>
      <protection locked="0"/>
    </xf>
    <xf numFmtId="168" fontId="24" fillId="2" borderId="12" xfId="1" applyNumberFormat="1" applyFont="1" applyFill="1" applyBorder="1" applyAlignment="1" applyProtection="1">
      <alignment horizontal="center" vertical="center"/>
      <protection locked="0"/>
    </xf>
    <xf numFmtId="168" fontId="23" fillId="0" borderId="0" xfId="6" applyNumberFormat="1" applyFont="1" applyFill="1" applyBorder="1" applyAlignment="1" applyProtection="1">
      <alignment horizontal="center" vertical="center"/>
      <protection locked="0"/>
    </xf>
    <xf numFmtId="168" fontId="24" fillId="2" borderId="16" xfId="6" applyNumberFormat="1" applyFont="1" applyFill="1" applyBorder="1" applyAlignment="1" applyProtection="1">
      <alignment horizontal="center" vertical="center"/>
      <protection locked="0"/>
    </xf>
    <xf numFmtId="0" fontId="30" fillId="0" borderId="28" xfId="1" applyFont="1" applyFill="1" applyBorder="1" applyAlignment="1">
      <alignment horizontal="center" vertical="center"/>
    </xf>
    <xf numFmtId="49" fontId="24" fillId="0" borderId="29" xfId="7" applyNumberFormat="1" applyFont="1" applyBorder="1" applyAlignment="1">
      <alignment horizontal="left" vertical="center" wrapText="1"/>
    </xf>
    <xf numFmtId="49" fontId="24" fillId="0" borderId="28" xfId="7" applyNumberFormat="1" applyFont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49" fontId="2" fillId="0" borderId="0" xfId="2" applyFill="1" applyBorder="1">
      <alignment vertical="top"/>
    </xf>
    <xf numFmtId="0" fontId="36" fillId="0" borderId="6" xfId="1" applyFont="1" applyBorder="1" applyAlignment="1"/>
    <xf numFmtId="0" fontId="36" fillId="0" borderId="3" xfId="1" applyFont="1" applyBorder="1" applyAlignment="1"/>
    <xf numFmtId="0" fontId="37" fillId="0" borderId="3" xfId="1" applyFont="1" applyBorder="1" applyAlignment="1">
      <alignment vertical="center"/>
    </xf>
    <xf numFmtId="0" fontId="37" fillId="0" borderId="7" xfId="1" applyFont="1" applyBorder="1" applyAlignment="1">
      <alignment vertical="center"/>
    </xf>
    <xf numFmtId="49" fontId="2" fillId="0" borderId="0" xfId="2" applyFill="1">
      <alignment vertical="top"/>
    </xf>
    <xf numFmtId="0" fontId="36" fillId="0" borderId="0" xfId="1" applyFont="1"/>
    <xf numFmtId="0" fontId="38" fillId="0" borderId="0" xfId="1" applyFont="1"/>
    <xf numFmtId="0" fontId="38" fillId="0" borderId="0" xfId="1" applyFont="1" applyAlignment="1">
      <alignment vertical="center"/>
    </xf>
    <xf numFmtId="0" fontId="38" fillId="0" borderId="0" xfId="1" applyFont="1" applyAlignment="1">
      <alignment horizontal="centerContinuous"/>
    </xf>
    <xf numFmtId="0" fontId="38" fillId="0" borderId="0" xfId="1" applyFont="1" applyAlignment="1">
      <alignment horizontal="center" vertical="center"/>
    </xf>
    <xf numFmtId="0" fontId="5" fillId="0" borderId="0" xfId="1" applyFont="1"/>
  </cellXfs>
  <cellStyles count="147"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Ăčďĺđńńűëęŕ" xfId="38"/>
    <cellStyle name="Áĺççŕůčňíűé" xfId="39"/>
    <cellStyle name="Äĺíĺćíűé [0]_(ňŕá 3č)" xfId="40"/>
    <cellStyle name="Äĺíĺćíűé_(ňŕá 3č)" xfId="41"/>
    <cellStyle name="Comma [0]_laroux" xfId="42"/>
    <cellStyle name="Comma_laroux" xfId="43"/>
    <cellStyle name="Comma0" xfId="44"/>
    <cellStyle name="Çŕůčňíűé" xfId="45"/>
    <cellStyle name="Currency [0]" xfId="46"/>
    <cellStyle name="Currency_laroux" xfId="47"/>
    <cellStyle name="Currency0" xfId="48"/>
    <cellStyle name="Date" xfId="49"/>
    <cellStyle name="Dates" xfId="50"/>
    <cellStyle name="E-mail" xfId="51"/>
    <cellStyle name="Euro" xfId="52"/>
    <cellStyle name="Fixed" xfId="53"/>
    <cellStyle name="Heading" xfId="54"/>
    <cellStyle name="Heading 1" xfId="55"/>
    <cellStyle name="Heading 2" xfId="56"/>
    <cellStyle name="Heading2" xfId="57"/>
    <cellStyle name="Îáű÷íűé__FES" xfId="58"/>
    <cellStyle name="Îňęđűâŕâřŕ˙ń˙ ăčďĺđńńűëęŕ" xfId="59"/>
    <cellStyle name="Inputs" xfId="60"/>
    <cellStyle name="Inputs (const)" xfId="61"/>
    <cellStyle name="Inputs Co" xfId="62"/>
    <cellStyle name="Normal_38" xfId="63"/>
    <cellStyle name="Normal1" xfId="64"/>
    <cellStyle name="Ôčíŕíńîâűé [0]_(ňŕá 3č)" xfId="65"/>
    <cellStyle name="Ôčíŕíńîâűé_(ňŕá 3č)" xfId="66"/>
    <cellStyle name="Price_Body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Emph" xfId="102"/>
    <cellStyle name="SAPBEXstdItem" xfId="103"/>
    <cellStyle name="SAPBEXstdItemX" xfId="104"/>
    <cellStyle name="SAPBEXtitle" xfId="105"/>
    <cellStyle name="SAPBEXundefined" xfId="106"/>
    <cellStyle name="Table Heading" xfId="107"/>
    <cellStyle name="Total" xfId="108"/>
    <cellStyle name="Беззащитный" xfId="109"/>
    <cellStyle name="Заголовок" xfId="7"/>
    <cellStyle name="ЗаголовокСтолбца" xfId="3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2" xfId="117"/>
    <cellStyle name="Обычный 2 2" xfId="1"/>
    <cellStyle name="Обычный 2_Свод РТ, ИТК" xfId="118"/>
    <cellStyle name="Обычный 3" xfId="119"/>
    <cellStyle name="Обычный 4" xfId="120"/>
    <cellStyle name="Обычный 4 2" xfId="121"/>
    <cellStyle name="Обычный 4_Исходные данные для модели" xfId="122"/>
    <cellStyle name="Обычный 5" xfId="123"/>
    <cellStyle name="Обычный 6" xfId="124"/>
    <cellStyle name="Обычный 7" xfId="125"/>
    <cellStyle name="Обычный_Лист1" xfId="2"/>
    <cellStyle name="По центру с переносом" xfId="126"/>
    <cellStyle name="По ширине с переносом" xfId="127"/>
    <cellStyle name="Поле ввода" xfId="128"/>
    <cellStyle name="Процентный 2" xfId="6"/>
    <cellStyle name="Процентный 2 2" xfId="129"/>
    <cellStyle name="Процентный 2 3" xfId="130"/>
    <cellStyle name="Процентный 3" xfId="131"/>
    <cellStyle name="Стиль 1" xfId="132"/>
    <cellStyle name="Стиль 1 2" xfId="133"/>
    <cellStyle name="ТЕКСТ" xfId="134"/>
    <cellStyle name="Текстовый" xfId="135"/>
    <cellStyle name="Тысячи [0]_22гк" xfId="136"/>
    <cellStyle name="Тысячи_22гк" xfId="137"/>
    <cellStyle name="Финансовый 2" xfId="138"/>
    <cellStyle name="Финансовый 3" xfId="139"/>
    <cellStyle name="Формула" xfId="5"/>
    <cellStyle name="Формула 2" xfId="140"/>
    <cellStyle name="Формула_A РТ 2009 Рязаньэнерго" xfId="141"/>
    <cellStyle name="Формула_GRES.2007.5" xfId="4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5;%20%202014-2016%20%20&#1052;&#1086;&#1089;&#1082;%20&#1086;&#1073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&#1056;&#1072;&#1073;&#1086;&#1095;&#1080;&#1081;%20&#1089;&#1090;&#1086;&#1083;\&#1069;&#1083;&#1077;&#1082;&#1090;&#1088;&#1086;%201%20&#1076;&#1077;&#1082;&#1072;&#1073;&#1088;&#1103;%202006\COMMON\JDANOVA\&#1060;&#1054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9%20&#1075;%202014%20&#1052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60;&#1057;&#1058;%20&#1055;&#1088;&#1077;&#1076;&#1077;&#1083;&#1100;&#1085;&#1099;&#1077;%202007\&#1050;&#1072;&#1083;&#1091;&#1078;&#1089;&#1082;&#1072;&#1103;%20&#1086;&#1073;&#1083;&#1072;&#1089;&#1090;&#1100;%20&#1082;&#1086;&#1087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58;&#1072;&#1088;&#1080;&#1092;%202006%20&#1075;&#1086;&#1076;&#1072;%20-&#1088;&#1077;&#1075;&#1080;&#1086;&#10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gh" refersTo="#ССЫЛКА!"/>
      <definedName name="k" refersTo="#ССЫЛКА!"/>
      <definedName name="VV" refersTo="#ССЫЛКА!"/>
      <definedName name="в23ё" refersTo="#ССЫЛКА!"/>
      <definedName name="вв" refersTo="#ССЫЛКА!"/>
      <definedName name="дд" refersTo="#ССЫЛКА!"/>
      <definedName name="ж" refersTo="#ССЫЛКА!"/>
      <definedName name="жд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олс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>
        <row r="36">
          <cell r="L36">
            <v>845916.21542595443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topLeftCell="A32" zoomScale="89" zoomScaleNormal="89" workbookViewId="0">
      <selection activeCell="H15" sqref="H15"/>
    </sheetView>
  </sheetViews>
  <sheetFormatPr defaultRowHeight="12.75"/>
  <cols>
    <col min="1" max="1" width="5.7109375" style="1" customWidth="1"/>
    <col min="2" max="2" width="57.85546875" style="1" customWidth="1"/>
    <col min="3" max="3" width="11.28515625" style="1" customWidth="1"/>
    <col min="4" max="6" width="10.85546875" style="1" customWidth="1"/>
    <col min="7" max="16384" width="9.140625" style="1"/>
  </cols>
  <sheetData>
    <row r="1" spans="1:8" ht="18">
      <c r="A1" s="173"/>
      <c r="B1" s="172"/>
      <c r="C1" s="172"/>
      <c r="D1" s="172"/>
      <c r="E1" s="3"/>
    </row>
    <row r="2" spans="1:8" ht="18">
      <c r="A2" s="171"/>
      <c r="B2" s="170" t="s">
        <v>73</v>
      </c>
      <c r="C2" s="170"/>
      <c r="D2" s="170"/>
      <c r="E2" s="3"/>
    </row>
    <row r="3" spans="1:8" ht="13.5" customHeight="1" thickBot="1">
      <c r="A3" s="169"/>
      <c r="B3" s="168"/>
      <c r="C3" s="168"/>
      <c r="D3" s="168"/>
      <c r="E3" s="167"/>
      <c r="F3" s="160"/>
      <c r="G3" s="160"/>
    </row>
    <row r="4" spans="1:8" ht="17.25" customHeight="1" thickBot="1">
      <c r="A4" s="166" t="s">
        <v>72</v>
      </c>
      <c r="B4" s="165"/>
      <c r="C4" s="164"/>
      <c r="D4" s="163"/>
      <c r="E4" s="162"/>
      <c r="F4" s="161"/>
      <c r="G4" s="160"/>
    </row>
    <row r="5" spans="1:8" ht="26.25" thickBot="1">
      <c r="A5" s="159"/>
      <c r="B5" s="158"/>
      <c r="C5" s="97" t="s">
        <v>6</v>
      </c>
      <c r="D5" s="157" t="s">
        <v>71</v>
      </c>
      <c r="E5" s="156">
        <v>2018</v>
      </c>
      <c r="F5" s="156">
        <v>2019</v>
      </c>
      <c r="G5" s="20"/>
      <c r="H5" s="12"/>
    </row>
    <row r="6" spans="1:8" ht="21" customHeight="1">
      <c r="A6" s="155" t="s">
        <v>70</v>
      </c>
      <c r="B6" s="154"/>
      <c r="C6" s="153" t="s">
        <v>64</v>
      </c>
      <c r="D6" s="152">
        <v>4.7E-2</v>
      </c>
      <c r="E6" s="151">
        <v>0.05</v>
      </c>
      <c r="F6" s="151">
        <v>0.05</v>
      </c>
      <c r="G6" s="20"/>
      <c r="H6" s="12"/>
    </row>
    <row r="7" spans="1:8" ht="21.75" customHeight="1">
      <c r="A7" s="146" t="s">
        <v>69</v>
      </c>
      <c r="B7" s="145"/>
      <c r="C7" s="144" t="s">
        <v>64</v>
      </c>
      <c r="D7" s="150">
        <v>0.01</v>
      </c>
      <c r="E7" s="149">
        <v>0.01</v>
      </c>
      <c r="F7" s="149">
        <v>0.01</v>
      </c>
      <c r="G7" s="20"/>
      <c r="H7" s="12"/>
    </row>
    <row r="8" spans="1:8" ht="22.5" customHeight="1">
      <c r="A8" s="146" t="s">
        <v>68</v>
      </c>
      <c r="B8" s="145"/>
      <c r="C8" s="144" t="s">
        <v>67</v>
      </c>
      <c r="D8" s="148">
        <v>341.12040000000002</v>
      </c>
      <c r="E8" s="147" t="e">
        <f>#REF!</f>
        <v>#REF!</v>
      </c>
      <c r="F8" s="147"/>
      <c r="G8" s="20"/>
      <c r="H8" s="12"/>
    </row>
    <row r="9" spans="1:8" ht="18.75" customHeight="1">
      <c r="A9" s="146" t="s">
        <v>66</v>
      </c>
      <c r="B9" s="145"/>
      <c r="C9" s="144" t="s">
        <v>64</v>
      </c>
      <c r="D9" s="143">
        <v>0</v>
      </c>
      <c r="E9" s="142" t="e">
        <f>IF(#REF!=0,0,(E8-#REF!)/#REF!)</f>
        <v>#REF!</v>
      </c>
      <c r="F9" s="142" t="e">
        <f>IF(E8=0,0,(F8-E8)/E8)</f>
        <v>#REF!</v>
      </c>
      <c r="G9" s="20"/>
      <c r="H9" s="12"/>
    </row>
    <row r="10" spans="1:8" ht="30" customHeight="1" thickBot="1">
      <c r="A10" s="141" t="s">
        <v>65</v>
      </c>
      <c r="B10" s="140"/>
      <c r="C10" s="139" t="s">
        <v>64</v>
      </c>
      <c r="D10" s="138">
        <v>0.75</v>
      </c>
      <c r="E10" s="137">
        <v>0.75</v>
      </c>
      <c r="F10" s="137">
        <v>0.75</v>
      </c>
      <c r="G10" s="20"/>
      <c r="H10" s="12"/>
    </row>
    <row r="11" spans="1:8" ht="18.75" customHeight="1" thickBot="1">
      <c r="A11" s="136" t="s">
        <v>63</v>
      </c>
      <c r="B11" s="135"/>
      <c r="C11" s="134"/>
      <c r="D11" s="133">
        <f>(1+D6)*(1-D7)*(1+D9*D10)</f>
        <v>1.03653</v>
      </c>
      <c r="E11" s="132" t="e">
        <f>(1+E6)*(1-E7)*(1+E9*E10)</f>
        <v>#REF!</v>
      </c>
      <c r="F11" s="132" t="e">
        <f>(1+F6)*(1-F7)*(1+F9*F10)</f>
        <v>#REF!</v>
      </c>
      <c r="G11" s="20"/>
      <c r="H11" s="12"/>
    </row>
    <row r="12" spans="1:8">
      <c r="A12" s="131"/>
      <c r="B12" s="131"/>
      <c r="C12" s="131"/>
      <c r="D12" s="130"/>
      <c r="E12" s="41"/>
      <c r="F12" s="20"/>
      <c r="G12" s="20"/>
      <c r="H12" s="19"/>
    </row>
    <row r="13" spans="1:8" ht="18.75" thickBot="1">
      <c r="A13" s="129" t="s">
        <v>62</v>
      </c>
      <c r="B13" s="128"/>
      <c r="C13" s="128"/>
      <c r="D13" s="128"/>
      <c r="E13" s="41"/>
      <c r="F13" s="20"/>
      <c r="G13" s="20"/>
      <c r="H13" s="19"/>
    </row>
    <row r="14" spans="1:8" ht="26.25" thickBot="1">
      <c r="A14" s="40" t="s">
        <v>8</v>
      </c>
      <c r="B14" s="39" t="s">
        <v>7</v>
      </c>
      <c r="C14" s="38" t="s">
        <v>6</v>
      </c>
      <c r="D14" s="37" t="str">
        <f>D5</f>
        <v>2015г.</v>
      </c>
      <c r="E14" s="36">
        <f>E5</f>
        <v>2018</v>
      </c>
      <c r="F14" s="36">
        <f>F5</f>
        <v>2019</v>
      </c>
      <c r="G14" s="20"/>
      <c r="H14" s="19"/>
    </row>
    <row r="15" spans="1:8" ht="18" customHeight="1">
      <c r="A15" s="127" t="s">
        <v>61</v>
      </c>
      <c r="B15" s="126" t="s">
        <v>60</v>
      </c>
      <c r="C15" s="125" t="s">
        <v>0</v>
      </c>
      <c r="D15" s="124">
        <v>763.21681271186446</v>
      </c>
      <c r="E15" s="116" t="e">
        <f>E16+E17</f>
        <v>#REF!</v>
      </c>
      <c r="F15" s="116" t="e">
        <f>F16+F17</f>
        <v>#REF!</v>
      </c>
      <c r="G15" s="20"/>
      <c r="H15" s="19"/>
    </row>
    <row r="16" spans="1:8" ht="26.25" customHeight="1">
      <c r="A16" s="119" t="s">
        <v>59</v>
      </c>
      <c r="B16" s="118" t="s">
        <v>58</v>
      </c>
      <c r="C16" s="74" t="s">
        <v>0</v>
      </c>
      <c r="D16" s="123">
        <v>627.62359237288138</v>
      </c>
      <c r="E16" s="116" t="e">
        <f>#REF!*E11</f>
        <v>#REF!</v>
      </c>
      <c r="F16" s="116" t="e">
        <f>E16*F11</f>
        <v>#REF!</v>
      </c>
      <c r="G16" s="20"/>
      <c r="H16" s="19"/>
    </row>
    <row r="17" spans="1:8" ht="36.75" customHeight="1">
      <c r="A17" s="119" t="s">
        <v>57</v>
      </c>
      <c r="B17" s="118" t="s">
        <v>56</v>
      </c>
      <c r="C17" s="74" t="s">
        <v>0</v>
      </c>
      <c r="D17" s="123">
        <v>135.59322033898306</v>
      </c>
      <c r="E17" s="116" t="e">
        <f>#REF!*E11</f>
        <v>#REF!</v>
      </c>
      <c r="F17" s="116" t="e">
        <f>E17*F11</f>
        <v>#REF!</v>
      </c>
      <c r="G17" s="20"/>
      <c r="H17" s="19"/>
    </row>
    <row r="18" spans="1:8" ht="18" customHeight="1">
      <c r="A18" s="119" t="s">
        <v>55</v>
      </c>
      <c r="B18" s="118" t="s">
        <v>54</v>
      </c>
      <c r="C18" s="74" t="s">
        <v>0</v>
      </c>
      <c r="D18" s="123">
        <v>969.67544932511998</v>
      </c>
      <c r="E18" s="116" t="e">
        <f>#REF!*E11</f>
        <v>#REF!</v>
      </c>
      <c r="F18" s="116" t="e">
        <f>E18*F11</f>
        <v>#REF!</v>
      </c>
      <c r="G18" s="20"/>
      <c r="H18" s="19"/>
    </row>
    <row r="19" spans="1:8" ht="18" customHeight="1">
      <c r="A19" s="119" t="s">
        <v>53</v>
      </c>
      <c r="B19" s="118" t="s">
        <v>52</v>
      </c>
      <c r="C19" s="74" t="s">
        <v>0</v>
      </c>
      <c r="D19" s="122">
        <v>0</v>
      </c>
      <c r="E19" s="116" t="e">
        <f>#REF!*E11</f>
        <v>#REF!</v>
      </c>
      <c r="F19" s="116" t="e">
        <f>E19*F11</f>
        <v>#REF!</v>
      </c>
      <c r="G19" s="20"/>
      <c r="H19" s="19"/>
    </row>
    <row r="20" spans="1:8" ht="18" customHeight="1">
      <c r="A20" s="119" t="s">
        <v>51</v>
      </c>
      <c r="B20" s="121" t="s">
        <v>50</v>
      </c>
      <c r="C20" s="74" t="s">
        <v>0</v>
      </c>
      <c r="D20" s="120">
        <v>0</v>
      </c>
      <c r="E20" s="116"/>
      <c r="F20" s="116"/>
      <c r="G20" s="20"/>
      <c r="H20" s="19"/>
    </row>
    <row r="21" spans="1:8" ht="18" customHeight="1">
      <c r="A21" s="119" t="s">
        <v>49</v>
      </c>
      <c r="B21" s="118" t="s">
        <v>48</v>
      </c>
      <c r="C21" s="74" t="s">
        <v>0</v>
      </c>
      <c r="D21" s="117">
        <v>26.593799999999998</v>
      </c>
      <c r="E21" s="116" t="e">
        <f>#REF!*E11</f>
        <v>#REF!</v>
      </c>
      <c r="F21" s="116" t="e">
        <f>E21*F11</f>
        <v>#REF!</v>
      </c>
      <c r="G21" s="20"/>
      <c r="H21" s="19"/>
    </row>
    <row r="22" spans="1:8" ht="9.75" customHeight="1" thickBot="1">
      <c r="A22" s="115"/>
      <c r="B22" s="114"/>
      <c r="C22" s="113"/>
      <c r="D22" s="112"/>
      <c r="E22" s="111"/>
      <c r="F22" s="111"/>
      <c r="G22" s="20"/>
      <c r="H22" s="19"/>
    </row>
    <row r="23" spans="1:8" ht="23.25" customHeight="1" thickBot="1">
      <c r="A23" s="110"/>
      <c r="B23" s="109" t="s">
        <v>47</v>
      </c>
      <c r="C23" s="108" t="s">
        <v>0</v>
      </c>
      <c r="D23" s="107">
        <f>D15+D18+D19+D20+D21</f>
        <v>1759.4860620369845</v>
      </c>
      <c r="E23" s="106" t="e">
        <f>E15+E18+E19+E20+E21</f>
        <v>#REF!</v>
      </c>
      <c r="F23" s="106" t="e">
        <f>F15+F18+F19+F20+F21</f>
        <v>#REF!</v>
      </c>
      <c r="G23" s="20"/>
      <c r="H23" s="19"/>
    </row>
    <row r="24" spans="1:8" ht="13.5" thickBot="1">
      <c r="A24" s="105"/>
      <c r="B24" s="104"/>
      <c r="C24" s="104"/>
      <c r="D24" s="103"/>
      <c r="E24" s="14"/>
      <c r="F24" s="13"/>
      <c r="G24" s="13"/>
      <c r="H24" s="12"/>
    </row>
    <row r="25" spans="1:8" ht="18.75" thickBot="1">
      <c r="A25" s="102" t="s">
        <v>46</v>
      </c>
      <c r="B25" s="101"/>
      <c r="C25" s="100"/>
      <c r="D25" s="99"/>
      <c r="E25" s="14"/>
      <c r="F25" s="13"/>
      <c r="G25" s="13"/>
      <c r="H25" s="12"/>
    </row>
    <row r="26" spans="1:8" ht="26.25" thickBot="1">
      <c r="A26" s="98" t="s">
        <v>8</v>
      </c>
      <c r="B26" s="97" t="s">
        <v>7</v>
      </c>
      <c r="C26" s="97" t="s">
        <v>6</v>
      </c>
      <c r="D26" s="96" t="str">
        <f>D5</f>
        <v>2015г.</v>
      </c>
      <c r="E26" s="36">
        <f>E5</f>
        <v>2018</v>
      </c>
      <c r="F26" s="36">
        <f>F5</f>
        <v>2019</v>
      </c>
      <c r="G26" s="20"/>
      <c r="H26" s="19"/>
    </row>
    <row r="27" spans="1:8" ht="25.5">
      <c r="A27" s="95" t="s">
        <v>45</v>
      </c>
      <c r="B27" s="94" t="s">
        <v>44</v>
      </c>
      <c r="C27" s="93" t="s">
        <v>0</v>
      </c>
      <c r="D27" s="92">
        <v>0</v>
      </c>
      <c r="E27" s="84">
        <v>0</v>
      </c>
      <c r="F27" s="84">
        <v>0</v>
      </c>
      <c r="G27" s="20"/>
      <c r="H27" s="19"/>
    </row>
    <row r="28" spans="1:8">
      <c r="A28" s="87" t="s">
        <v>43</v>
      </c>
      <c r="B28" s="90" t="s">
        <v>42</v>
      </c>
      <c r="C28" s="91" t="s">
        <v>0</v>
      </c>
      <c r="D28" s="85">
        <v>18908.678382839946</v>
      </c>
      <c r="E28" s="84" t="e">
        <f>#REF!*1.01</f>
        <v>#REF!</v>
      </c>
      <c r="F28" s="84" t="e">
        <f>E28*1.01</f>
        <v>#REF!</v>
      </c>
      <c r="G28" s="20"/>
      <c r="H28" s="19"/>
    </row>
    <row r="29" spans="1:8">
      <c r="A29" s="87" t="s">
        <v>41</v>
      </c>
      <c r="B29" s="90" t="s">
        <v>40</v>
      </c>
      <c r="C29" s="91" t="s">
        <v>0</v>
      </c>
      <c r="D29" s="85">
        <v>24.200000000000003</v>
      </c>
      <c r="E29" s="84" t="e">
        <f>#REF!*1.11</f>
        <v>#REF!</v>
      </c>
      <c r="F29" s="84" t="e">
        <f>E29*1.11</f>
        <v>#REF!</v>
      </c>
      <c r="G29" s="20"/>
      <c r="H29" s="19"/>
    </row>
    <row r="30" spans="1:8">
      <c r="A30" s="76" t="s">
        <v>39</v>
      </c>
      <c r="B30" s="90" t="s">
        <v>38</v>
      </c>
      <c r="C30" s="74" t="s">
        <v>0</v>
      </c>
      <c r="D30" s="77">
        <v>294.78133659483649</v>
      </c>
      <c r="E30" s="79" t="e">
        <f>E18*0.344</f>
        <v>#REF!</v>
      </c>
      <c r="F30" s="79" t="e">
        <f>F18*0.344</f>
        <v>#REF!</v>
      </c>
      <c r="G30" s="20"/>
      <c r="H30" s="19"/>
    </row>
    <row r="31" spans="1:8">
      <c r="A31" s="87" t="s">
        <v>37</v>
      </c>
      <c r="B31" s="89" t="s">
        <v>36</v>
      </c>
      <c r="C31" s="74" t="s">
        <v>0</v>
      </c>
      <c r="D31" s="88">
        <v>257.58768813559323</v>
      </c>
      <c r="E31" s="84" t="e">
        <f>SUM(E32:E37)</f>
        <v>#REF!</v>
      </c>
      <c r="F31" s="84" t="e">
        <f>SUM(F32:F37)</f>
        <v>#REF!</v>
      </c>
      <c r="G31" s="20"/>
      <c r="H31" s="19"/>
    </row>
    <row r="32" spans="1:8">
      <c r="A32" s="87" t="s">
        <v>35</v>
      </c>
      <c r="B32" s="86" t="s">
        <v>34</v>
      </c>
      <c r="C32" s="74" t="s">
        <v>0</v>
      </c>
      <c r="D32" s="88"/>
      <c r="E32" s="84"/>
      <c r="F32" s="84"/>
      <c r="G32" s="20"/>
      <c r="H32" s="19"/>
    </row>
    <row r="33" spans="1:8">
      <c r="A33" s="87" t="s">
        <v>33</v>
      </c>
      <c r="B33" s="86" t="s">
        <v>32</v>
      </c>
      <c r="C33" s="74" t="s">
        <v>0</v>
      </c>
      <c r="D33" s="85">
        <v>0</v>
      </c>
      <c r="E33" s="84">
        <v>0</v>
      </c>
      <c r="F33" s="84">
        <v>0</v>
      </c>
      <c r="G33" s="20"/>
      <c r="H33" s="19"/>
    </row>
    <row r="34" spans="1:8">
      <c r="A34" s="87" t="s">
        <v>31</v>
      </c>
      <c r="B34" s="86" t="s">
        <v>30</v>
      </c>
      <c r="C34" s="74" t="s">
        <v>0</v>
      </c>
      <c r="D34" s="85">
        <v>0</v>
      </c>
      <c r="E34" s="84"/>
      <c r="F34" s="84"/>
      <c r="G34" s="20"/>
      <c r="H34" s="19"/>
    </row>
    <row r="35" spans="1:8">
      <c r="A35" s="87" t="s">
        <v>29</v>
      </c>
      <c r="B35" s="86" t="s">
        <v>28</v>
      </c>
      <c r="C35" s="74" t="s">
        <v>0</v>
      </c>
      <c r="D35" s="85">
        <v>254.23728813559325</v>
      </c>
      <c r="E35" s="84" t="e">
        <f>#REF!*(1+E6)</f>
        <v>#REF!</v>
      </c>
      <c r="F35" s="84" t="e">
        <f>E35*(1+F6)</f>
        <v>#REF!</v>
      </c>
      <c r="G35" s="20"/>
      <c r="H35" s="19"/>
    </row>
    <row r="36" spans="1:8" ht="25.5">
      <c r="A36" s="87" t="s">
        <v>27</v>
      </c>
      <c r="B36" s="86" t="s">
        <v>26</v>
      </c>
      <c r="C36" s="74" t="s">
        <v>0</v>
      </c>
      <c r="D36" s="85">
        <v>0</v>
      </c>
      <c r="E36" s="84" t="e">
        <f>#REF!*(1+E6)</f>
        <v>#REF!</v>
      </c>
      <c r="F36" s="84" t="e">
        <f>E36*(1+F6)</f>
        <v>#REF!</v>
      </c>
      <c r="G36" s="20"/>
      <c r="H36" s="19"/>
    </row>
    <row r="37" spans="1:8">
      <c r="A37" s="87" t="s">
        <v>25</v>
      </c>
      <c r="B37" s="86" t="s">
        <v>24</v>
      </c>
      <c r="C37" s="74" t="s">
        <v>0</v>
      </c>
      <c r="D37" s="85">
        <v>3.3504</v>
      </c>
      <c r="E37" s="84" t="e">
        <f>#REF!*(1+E6)</f>
        <v>#REF!</v>
      </c>
      <c r="F37" s="84" t="e">
        <f>E37*(1+F6)</f>
        <v>#REF!</v>
      </c>
      <c r="G37" s="20"/>
      <c r="H37" s="19"/>
    </row>
    <row r="38" spans="1:8">
      <c r="A38" s="83"/>
      <c r="B38" s="82"/>
      <c r="C38" s="69"/>
      <c r="D38" s="81"/>
      <c r="E38" s="67"/>
      <c r="F38" s="67"/>
      <c r="G38" s="20"/>
      <c r="H38" s="19"/>
    </row>
    <row r="39" spans="1:8">
      <c r="A39" s="76" t="s">
        <v>23</v>
      </c>
      <c r="B39" s="75" t="s">
        <v>22</v>
      </c>
      <c r="C39" s="74" t="s">
        <v>0</v>
      </c>
      <c r="D39" s="80">
        <v>217.98</v>
      </c>
      <c r="E39" s="79">
        <f>SUM(E40:E42)</f>
        <v>0</v>
      </c>
      <c r="F39" s="79">
        <f>SUM(F40:F42)</f>
        <v>0</v>
      </c>
      <c r="G39" s="20"/>
      <c r="H39" s="19"/>
    </row>
    <row r="40" spans="1:8">
      <c r="A40" s="76" t="s">
        <v>21</v>
      </c>
      <c r="B40" s="78" t="s">
        <v>20</v>
      </c>
      <c r="C40" s="74" t="s">
        <v>0</v>
      </c>
      <c r="D40" s="77">
        <v>0</v>
      </c>
      <c r="E40" s="72"/>
      <c r="F40" s="72"/>
      <c r="G40" s="20"/>
      <c r="H40" s="19"/>
    </row>
    <row r="41" spans="1:8">
      <c r="A41" s="76" t="s">
        <v>19</v>
      </c>
      <c r="B41" s="78" t="s">
        <v>18</v>
      </c>
      <c r="C41" s="74" t="s">
        <v>0</v>
      </c>
      <c r="D41" s="77">
        <v>0</v>
      </c>
      <c r="E41" s="72"/>
      <c r="F41" s="72"/>
      <c r="G41" s="20"/>
      <c r="H41" s="19"/>
    </row>
    <row r="42" spans="1:8">
      <c r="A42" s="76" t="s">
        <v>17</v>
      </c>
      <c r="B42" s="78" t="s">
        <v>16</v>
      </c>
      <c r="C42" s="74" t="s">
        <v>0</v>
      </c>
      <c r="D42" s="77">
        <v>217.98</v>
      </c>
      <c r="E42" s="72"/>
      <c r="F42" s="72"/>
      <c r="G42" s="20"/>
      <c r="H42" s="19"/>
    </row>
    <row r="43" spans="1:8">
      <c r="A43" s="76" t="s">
        <v>15</v>
      </c>
      <c r="B43" s="75" t="s">
        <v>14</v>
      </c>
      <c r="C43" s="74" t="s">
        <v>0</v>
      </c>
      <c r="D43" s="73">
        <v>0.2094</v>
      </c>
      <c r="E43" s="72" t="e">
        <f>(E27+E19)/0.8*0.2</f>
        <v>#REF!</v>
      </c>
      <c r="F43" s="72" t="e">
        <f>(F27+F19)/0.8*0.2</f>
        <v>#REF!</v>
      </c>
      <c r="G43" s="20"/>
      <c r="H43" s="19"/>
    </row>
    <row r="44" spans="1:8">
      <c r="A44" s="71"/>
      <c r="B44" s="70"/>
      <c r="C44" s="69"/>
      <c r="D44" s="68"/>
      <c r="E44" s="67"/>
      <c r="F44" s="67"/>
      <c r="G44" s="20"/>
      <c r="H44" s="19"/>
    </row>
    <row r="45" spans="1:8" ht="13.5" thickBot="1">
      <c r="A45" s="66" t="s">
        <v>13</v>
      </c>
      <c r="B45" s="65" t="s">
        <v>12</v>
      </c>
      <c r="C45" s="23" t="s">
        <v>0</v>
      </c>
      <c r="D45" s="64">
        <v>296.65999999999997</v>
      </c>
      <c r="E45" s="63">
        <v>0</v>
      </c>
      <c r="F45" s="63">
        <v>0</v>
      </c>
      <c r="G45" s="20"/>
      <c r="H45" s="19"/>
    </row>
    <row r="46" spans="1:8" ht="21" customHeight="1" thickBot="1">
      <c r="A46" s="62"/>
      <c r="B46" s="61" t="s">
        <v>11</v>
      </c>
      <c r="C46" s="60" t="s">
        <v>0</v>
      </c>
      <c r="D46" s="59">
        <f>D27+D28+D29+D30+D31+D39+D43+D45</f>
        <v>20000.096807570375</v>
      </c>
      <c r="E46" s="58" t="e">
        <f>E27+E28+E30+E31+E39+E43+E45</f>
        <v>#REF!</v>
      </c>
      <c r="F46" s="58" t="e">
        <f>F27+F28+F30+F31+F39+F43+F45</f>
        <v>#REF!</v>
      </c>
      <c r="G46" s="20"/>
      <c r="H46" s="19"/>
    </row>
    <row r="47" spans="1:8" ht="13.5" thickBot="1">
      <c r="A47" s="57"/>
      <c r="B47" s="56"/>
      <c r="C47" s="56"/>
      <c r="D47" s="55"/>
      <c r="E47" s="54"/>
      <c r="F47" s="54"/>
      <c r="G47" s="20"/>
      <c r="H47" s="19"/>
    </row>
    <row r="48" spans="1:8" ht="33.75" thickBot="1">
      <c r="A48" s="53" t="s">
        <v>10</v>
      </c>
      <c r="B48" s="52"/>
      <c r="C48" s="51" t="s">
        <v>0</v>
      </c>
      <c r="D48" s="50">
        <f>D23+D46</f>
        <v>21759.582869607359</v>
      </c>
      <c r="E48" s="49" t="e">
        <f>E23+E46</f>
        <v>#REF!</v>
      </c>
      <c r="F48" s="49" t="e">
        <f>F23+F46</f>
        <v>#REF!</v>
      </c>
      <c r="G48" s="13"/>
      <c r="H48" s="12"/>
    </row>
    <row r="49" spans="1:8">
      <c r="A49" s="48"/>
      <c r="B49" s="48"/>
      <c r="C49" s="48"/>
      <c r="D49" s="48"/>
      <c r="E49" s="14"/>
      <c r="F49" s="13"/>
      <c r="G49" s="13"/>
      <c r="H49" s="12"/>
    </row>
    <row r="50" spans="1:8" ht="15">
      <c r="A50" s="47"/>
      <c r="B50" s="46"/>
      <c r="C50" s="46"/>
      <c r="D50" s="15"/>
      <c r="E50" s="14"/>
      <c r="F50" s="13"/>
      <c r="G50" s="13"/>
      <c r="H50" s="12"/>
    </row>
    <row r="51" spans="1:8" ht="39" customHeight="1">
      <c r="A51" s="45" t="s">
        <v>9</v>
      </c>
      <c r="B51" s="45"/>
      <c r="C51" s="45"/>
      <c r="D51" s="45"/>
      <c r="E51" s="14"/>
      <c r="F51" s="13"/>
      <c r="G51" s="13"/>
      <c r="H51" s="12"/>
    </row>
    <row r="52" spans="1:8" ht="13.5" thickBot="1">
      <c r="A52" s="44"/>
      <c r="B52" s="43"/>
      <c r="C52" s="43"/>
      <c r="D52" s="42"/>
      <c r="E52" s="41"/>
      <c r="F52" s="20"/>
      <c r="G52" s="20"/>
      <c r="H52" s="19"/>
    </row>
    <row r="53" spans="1:8" ht="26.25" thickBot="1">
      <c r="A53" s="40" t="s">
        <v>8</v>
      </c>
      <c r="B53" s="39" t="s">
        <v>7</v>
      </c>
      <c r="C53" s="38" t="s">
        <v>6</v>
      </c>
      <c r="D53" s="37" t="str">
        <f>D5</f>
        <v>2015г.</v>
      </c>
      <c r="E53" s="36">
        <f>E5</f>
        <v>2018</v>
      </c>
      <c r="F53" s="36">
        <f>F5</f>
        <v>2019</v>
      </c>
      <c r="G53" s="20"/>
      <c r="H53" s="19"/>
    </row>
    <row r="54" spans="1:8" ht="29.25" thickBot="1">
      <c r="A54" s="35">
        <v>1</v>
      </c>
      <c r="B54" s="34" t="s">
        <v>5</v>
      </c>
      <c r="C54" s="33" t="s">
        <v>4</v>
      </c>
      <c r="D54" s="32">
        <v>2.1779999999999999</v>
      </c>
      <c r="E54" s="31" t="e">
        <f>#REF!*1.1</f>
        <v>#REF!</v>
      </c>
      <c r="F54" s="31" t="e">
        <f>E54*1.1</f>
        <v>#REF!</v>
      </c>
      <c r="G54" s="20"/>
      <c r="H54" s="19"/>
    </row>
    <row r="55" spans="1:8" ht="29.25" thickBot="1">
      <c r="A55" s="30">
        <v>2</v>
      </c>
      <c r="B55" s="29" t="s">
        <v>3</v>
      </c>
      <c r="C55" s="28" t="s">
        <v>2</v>
      </c>
      <c r="D55" s="27">
        <v>1581.626156648249</v>
      </c>
      <c r="E55" s="26" t="e">
        <f>#REF!</f>
        <v>#REF!</v>
      </c>
      <c r="F55" s="26" t="e">
        <f>E55</f>
        <v>#REF!</v>
      </c>
      <c r="G55" s="20"/>
      <c r="H55" s="19"/>
    </row>
    <row r="56" spans="1:8" ht="16.5" thickBot="1">
      <c r="A56" s="25">
        <v>3</v>
      </c>
      <c r="B56" s="24" t="s">
        <v>1</v>
      </c>
      <c r="C56" s="23" t="s">
        <v>0</v>
      </c>
      <c r="D56" s="22">
        <f>D54*D55</f>
        <v>3444.7817691798864</v>
      </c>
      <c r="E56" s="21" t="e">
        <f>E54*E55</f>
        <v>#REF!</v>
      </c>
      <c r="F56" s="21" t="e">
        <f>F54*F55</f>
        <v>#REF!</v>
      </c>
      <c r="G56" s="20"/>
      <c r="H56" s="19"/>
    </row>
    <row r="57" spans="1:8">
      <c r="A57" s="18"/>
      <c r="B57" s="17"/>
      <c r="C57" s="16"/>
      <c r="D57" s="15"/>
      <c r="E57" s="14"/>
      <c r="F57" s="13"/>
      <c r="G57" s="13"/>
      <c r="H57" s="12"/>
    </row>
    <row r="58" spans="1:8" ht="15.75">
      <c r="A58" s="11"/>
      <c r="B58" s="9"/>
      <c r="C58" s="9"/>
      <c r="D58" s="10"/>
      <c r="E58" s="3"/>
    </row>
    <row r="59" spans="1:8" ht="15.75">
      <c r="A59" s="6"/>
      <c r="B59" s="9"/>
      <c r="C59" s="9"/>
      <c r="D59" s="8"/>
      <c r="E59" s="7"/>
      <c r="F59" s="7"/>
      <c r="G59" s="7"/>
    </row>
    <row r="60" spans="1:8">
      <c r="A60" s="6"/>
      <c r="B60" s="6"/>
      <c r="C60" s="6"/>
      <c r="D60" s="3"/>
      <c r="E60" s="3"/>
    </row>
    <row r="61" spans="1:8">
      <c r="A61" s="6"/>
      <c r="B61" s="5"/>
      <c r="C61" s="4"/>
      <c r="D61" s="3"/>
      <c r="E61" s="3"/>
    </row>
    <row r="62" spans="1:8">
      <c r="A62" s="2"/>
      <c r="B62" s="2"/>
      <c r="C62" s="2"/>
    </row>
  </sheetData>
  <mergeCells count="13">
    <mergeCell ref="E59:G59"/>
    <mergeCell ref="A8:B8"/>
    <mergeCell ref="A9:B9"/>
    <mergeCell ref="A10:B10"/>
    <mergeCell ref="A11:B11"/>
    <mergeCell ref="A48:B48"/>
    <mergeCell ref="A51:D51"/>
    <mergeCell ref="A4:B4"/>
    <mergeCell ref="A5:B5"/>
    <mergeCell ref="A6:B6"/>
    <mergeCell ref="A7:B7"/>
    <mergeCell ref="B58:C58"/>
    <mergeCell ref="B59:C59"/>
  </mergeCells>
  <pageMargins left="0.78740157480314965" right="0.11811023622047245" top="0.43307086614173229" bottom="0.23622047244094491" header="0.15748031496062992" footer="0.1574803149606299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2017-06-14T07:59:59Z</dcterms:created>
  <dcterms:modified xsi:type="dcterms:W3CDTF">2017-06-14T08:00:22Z</dcterms:modified>
</cp:coreProperties>
</file>